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1280" windowWidth="23940" windowHeight="16740" activeTab="0"/>
  </bookViews>
  <sheets>
    <sheet name="Overview" sheetId="1" r:id="rId1"/>
    <sheet name="Blad1" sheetId="2" r:id="rId2"/>
  </sheets>
  <definedNames>
    <definedName name="_xlnm.Print_Area" localSheetId="0">'Overview'!$B$4:$AT$33</definedName>
    <definedName name="_xlnm.Print_Titles" localSheetId="0">'Overview'!$A:$A</definedName>
  </definedNames>
  <calcPr fullCalcOnLoad="1"/>
</workbook>
</file>

<file path=xl/sharedStrings.xml><?xml version="1.0" encoding="utf-8"?>
<sst xmlns="http://schemas.openxmlformats.org/spreadsheetml/2006/main" count="627" uniqueCount="195">
  <si>
    <t>Staffan, Sarah</t>
  </si>
  <si>
    <t>Martin, Berko</t>
  </si>
  <si>
    <t>18.53.00 checking plume at Oden, 19.00.00 in plume again</t>
  </si>
  <si>
    <t>Staffan, Ian</t>
  </si>
  <si>
    <t>Staffan, Monica</t>
  </si>
  <si>
    <t>Staffan, Martin, Paul</t>
  </si>
  <si>
    <t>Staffan, Eva, Maria</t>
  </si>
  <si>
    <t>Staffan, Martin, Markus</t>
  </si>
  <si>
    <t>Staffan, Markus</t>
  </si>
  <si>
    <t>Martin, Markus</t>
  </si>
  <si>
    <t>Markus, Staffan</t>
  </si>
  <si>
    <t>Staffan, MD Ulf</t>
  </si>
  <si>
    <t>Staffan, Markus</t>
  </si>
  <si>
    <t>Markus, EvaG</t>
  </si>
  <si>
    <t>Staffan, Maria</t>
  </si>
  <si>
    <t>Staffan?</t>
  </si>
  <si>
    <t>Saffan?</t>
  </si>
  <si>
    <t>Weather (on board scientist subjective observation, use with care)</t>
  </si>
  <si>
    <t>Photos available*</t>
  </si>
  <si>
    <t>* For missing photos please ask people onboard the helicopter during the flight</t>
  </si>
  <si>
    <t>No</t>
  </si>
  <si>
    <t>No</t>
  </si>
  <si>
    <t>Through hole in cloud</t>
  </si>
  <si>
    <t>Yes</t>
  </si>
  <si>
    <t xml:space="preserve">CB ca 2000m </t>
  </si>
  <si>
    <t>450-500m CB</t>
  </si>
  <si>
    <t>Clear</t>
  </si>
  <si>
    <t>19.15.00 Oden's plume (data are removed)</t>
  </si>
  <si>
    <t xml:space="preserve">Flew briefly  into Oden's plume </t>
  </si>
  <si>
    <t>Possible crossing of Oden's plume</t>
  </si>
  <si>
    <t>Possible crossing of Oden's plume at 11:42</t>
  </si>
  <si>
    <t>Flying into cloud</t>
  </si>
  <si>
    <t>Oden is  moving at landing</t>
  </si>
  <si>
    <t xml:space="preserve">Flew through our plume: 14.44.00; 14.47.20; 14.54.00; 14.57.00. Heli-speed at these times 70 knots, at 15.01, 50 40 knots </t>
  </si>
  <si>
    <t>Checked nucleation to babord of Oden (cloud and dim banks) as well as starboard. Nucleation seen in lab since 20 min.</t>
  </si>
  <si>
    <t>Cold, windy 10 knots, a front with snow came in at end of flight</t>
  </si>
  <si>
    <t>Low altitude  up to CB</t>
  </si>
  <si>
    <t>Flight</t>
  </si>
  <si>
    <t>0810nr3</t>
  </si>
  <si>
    <t>0815nr1</t>
  </si>
  <si>
    <t>0816nr1</t>
  </si>
  <si>
    <t>0817nr1</t>
  </si>
  <si>
    <t>0820nr1</t>
  </si>
  <si>
    <t>0821nr1</t>
  </si>
  <si>
    <t>0822nr1</t>
  </si>
  <si>
    <t>0824nr1</t>
  </si>
  <si>
    <t>0824nr3</t>
  </si>
  <si>
    <t>0824nr4</t>
  </si>
  <si>
    <t>0824nr5</t>
  </si>
  <si>
    <t>0825nr1</t>
  </si>
  <si>
    <t>0825nr2</t>
  </si>
  <si>
    <t>0825nr3</t>
  </si>
  <si>
    <t>0826nr1</t>
  </si>
  <si>
    <t>0826nr2</t>
  </si>
  <si>
    <t>0826nr3</t>
  </si>
  <si>
    <t>0826nr4</t>
  </si>
  <si>
    <t>0827nr3</t>
  </si>
  <si>
    <t>0828nr1</t>
  </si>
  <si>
    <t>0828nr3</t>
  </si>
  <si>
    <t>0829nr1</t>
  </si>
  <si>
    <t>0829nr2</t>
  </si>
  <si>
    <t>0829nr3</t>
  </si>
  <si>
    <t>0830nr1</t>
  </si>
  <si>
    <t>No</t>
  </si>
  <si>
    <t>No</t>
  </si>
  <si>
    <t>No</t>
  </si>
  <si>
    <t>Staffan, Martin, Douglas</t>
  </si>
  <si>
    <t>Staffan</t>
  </si>
  <si>
    <t>Petri, Jussi</t>
  </si>
  <si>
    <t>Berko, Andreas</t>
  </si>
  <si>
    <t>Staffan, Martin</t>
  </si>
  <si>
    <t>Staffan, Gao</t>
  </si>
  <si>
    <t>Staffan, Torsten</t>
  </si>
  <si>
    <t>Staffan, Caroline</t>
  </si>
  <si>
    <t>Staffan, Berko</t>
  </si>
  <si>
    <t>Staffan, Anki cook</t>
  </si>
  <si>
    <t>Andreas, Berko</t>
  </si>
  <si>
    <t>Flight up in cloud</t>
  </si>
  <si>
    <t>Flight "clear" weather or low flight below cloud</t>
  </si>
  <si>
    <t>If clear day</t>
  </si>
  <si>
    <t>0-6000</t>
  </si>
  <si>
    <t>0-10000</t>
  </si>
  <si>
    <t>0-9000</t>
  </si>
  <si>
    <t>0-8000</t>
  </si>
  <si>
    <t>0-2000</t>
  </si>
  <si>
    <t>0-6000</t>
  </si>
  <si>
    <t>0-10000</t>
  </si>
  <si>
    <t>0-4000</t>
  </si>
  <si>
    <t>2000-3000</t>
  </si>
  <si>
    <t>0-3000</t>
  </si>
  <si>
    <t>5000-8000</t>
  </si>
  <si>
    <t>5000-9000</t>
  </si>
  <si>
    <t>clear sky 23:05</t>
  </si>
  <si>
    <t>2000-4000</t>
  </si>
  <si>
    <t>CPC</t>
  </si>
  <si>
    <t>Yes</t>
  </si>
  <si>
    <t>UCPC</t>
  </si>
  <si>
    <t>height(s) (m)</t>
  </si>
  <si>
    <t>time</t>
  </si>
  <si>
    <t>Overcast</t>
  </si>
  <si>
    <t>Cloud layer 220m, 80 m thick</t>
  </si>
  <si>
    <t>200 m CB</t>
  </si>
  <si>
    <t>Fog, 100 m CB</t>
  </si>
  <si>
    <t>Low CB</t>
  </si>
  <si>
    <t>10:30 noted: fog lifting, particle conc incre.</t>
  </si>
  <si>
    <t>Fog 100 m thick, above probably clear</t>
  </si>
  <si>
    <t>Thick cloud layer is breaking up</t>
  </si>
  <si>
    <t>CLASP</t>
  </si>
  <si>
    <t>Flight #</t>
  </si>
  <si>
    <t>2000-6000</t>
  </si>
  <si>
    <t>counts as low cloud?</t>
  </si>
  <si>
    <t>4000-10000</t>
  </si>
  <si>
    <t>3000-9000</t>
  </si>
  <si>
    <t>0-7000</t>
  </si>
  <si>
    <t>Cloudparameter</t>
  </si>
  <si>
    <t>No fog within 1 km of Oden</t>
  </si>
  <si>
    <t xml:space="preserve">Air sample for PTR-MS </t>
  </si>
  <si>
    <t>Fog layer at 100m</t>
  </si>
  <si>
    <t>Clearing</t>
  </si>
  <si>
    <t>Fire in chopper before take-off</t>
  </si>
  <si>
    <t xml:space="preserve">Open water flight </t>
  </si>
  <si>
    <t>Particles observed over one open lead</t>
  </si>
  <si>
    <t>More Photos might be available please ask:</t>
  </si>
  <si>
    <t>Aerosol + Gases</t>
  </si>
  <si>
    <t>Ascos 2008 Helicopter Flight Data Log</t>
  </si>
  <si>
    <t>Quality insured data: start</t>
  </si>
  <si>
    <t>Quality insured data: stop</t>
  </si>
  <si>
    <t>No</t>
  </si>
  <si>
    <t>13.44.00; 13.57.40 inside cloud</t>
  </si>
  <si>
    <t>13.15.00 plume, 13.19.00 plume, 13.0.30 plume, 13.56.00 bear tracks checking plumes</t>
  </si>
  <si>
    <t xml:space="preserve">Instruments in operation </t>
  </si>
  <si>
    <t>No</t>
  </si>
  <si>
    <t>9.11.00 landed on ice.9.14.00 blowing on open lead.</t>
  </si>
  <si>
    <t>Thin fog at 200m</t>
  </si>
  <si>
    <t xml:space="preserve"> Thin fog, 1000 m CB</t>
  </si>
  <si>
    <t>Cloud edge - sunny</t>
  </si>
  <si>
    <t xml:space="preserve">Cloud edge </t>
  </si>
  <si>
    <t>700m CB</t>
  </si>
  <si>
    <t>0-1000 m thin</t>
  </si>
  <si>
    <t>Date</t>
  </si>
  <si>
    <t>Take off time</t>
  </si>
  <si>
    <t>Landing time</t>
  </si>
  <si>
    <t>Duration</t>
  </si>
  <si>
    <t>CB: Cloud Base</t>
  </si>
  <si>
    <t>Flow over open leads</t>
  </si>
  <si>
    <t>Just above first cloud layer</t>
  </si>
  <si>
    <t>Surface flight over/around ice floes</t>
  </si>
  <si>
    <t>0820nr3</t>
  </si>
  <si>
    <t>0820nr4</t>
  </si>
  <si>
    <t>0820nr5</t>
  </si>
  <si>
    <t>0827nr4</t>
  </si>
  <si>
    <t>0901nr4</t>
  </si>
  <si>
    <t>0903nr1</t>
  </si>
  <si>
    <t>0905nr1</t>
  </si>
  <si>
    <t>0905nr2</t>
  </si>
  <si>
    <t>0906nr1</t>
  </si>
  <si>
    <t>0907nr1</t>
  </si>
  <si>
    <t>0907nr2</t>
  </si>
  <si>
    <t>Max height [m]</t>
  </si>
  <si>
    <t xml:space="preserve">Cloud layer(s) height (m) </t>
  </si>
  <si>
    <t>Spikes in UCPC at high altitudes when turning</t>
  </si>
  <si>
    <t>Comments</t>
  </si>
  <si>
    <t>No</t>
  </si>
  <si>
    <t>Yes</t>
  </si>
  <si>
    <t>Staffan</t>
  </si>
  <si>
    <t>Markus, Rachel</t>
  </si>
  <si>
    <t>0830nr2</t>
  </si>
  <si>
    <t>0830nr3</t>
  </si>
  <si>
    <t>0831nr1</t>
  </si>
  <si>
    <t>0831nr2</t>
  </si>
  <si>
    <t>0831nr3</t>
  </si>
  <si>
    <t>0831nr4</t>
  </si>
  <si>
    <t>0901nr1</t>
  </si>
  <si>
    <t>0901nr2</t>
  </si>
  <si>
    <t>0901nr3</t>
  </si>
  <si>
    <t>Pressure</t>
  </si>
  <si>
    <t>No</t>
  </si>
  <si>
    <t>Temperature</t>
  </si>
  <si>
    <t>RH</t>
  </si>
  <si>
    <t>GPS</t>
  </si>
  <si>
    <t>Cloud ceilo/radar</t>
  </si>
  <si>
    <t>time</t>
  </si>
  <si>
    <t>If cloudday then '1'</t>
  </si>
  <si>
    <t>fog</t>
  </si>
  <si>
    <t>0-5000</t>
  </si>
  <si>
    <t xml:space="preserve">Sunny above 1000m, inversion </t>
  </si>
  <si>
    <t xml:space="preserve">High altitude  </t>
  </si>
  <si>
    <t>High altitude</t>
  </si>
  <si>
    <t xml:space="preserve">Altitude </t>
  </si>
  <si>
    <t xml:space="preserve">Altitude </t>
  </si>
  <si>
    <t>Altitude</t>
  </si>
  <si>
    <t xml:space="preserve">High altitude </t>
  </si>
  <si>
    <t xml:space="preserve">High altitude </t>
  </si>
  <si>
    <t>57A</t>
  </si>
  <si>
    <t>Comments on type of profile</t>
  </si>
</sst>
</file>

<file path=xl/styles.xml><?xml version="1.0" encoding="utf-8"?>
<styleSheet xmlns="http://schemas.openxmlformats.org/spreadsheetml/2006/main">
  <numFmts count="24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&quot;SKr&quot;#,##0_);\(&quot;SKr&quot;#,##0\)"/>
    <numFmt numFmtId="169" formatCode="&quot;SKr&quot;#,##0_);[Red]\(&quot;SKr&quot;#,##0\)"/>
    <numFmt numFmtId="170" formatCode="&quot;SKr&quot;#,##0.00_);\(&quot;SKr&quot;#,##0.00\)"/>
    <numFmt numFmtId="171" formatCode="&quot;SKr&quot;#,##0.00_);[Red]\(&quot;SKr&quot;#,##0.00\)"/>
    <numFmt numFmtId="172" formatCode="_(&quot;SKr&quot;* #,##0_);_(&quot;SKr&quot;* \(#,##0\);_(&quot;SKr&quot;* &quot;-&quot;_);_(@_)"/>
    <numFmt numFmtId="173" formatCode="_(* #,##0_);_(* \(#,##0\);_(* &quot;-&quot;_);_(@_)"/>
    <numFmt numFmtId="174" formatCode="_(&quot;SKr&quot;* #,##0.00_);_(&quot;SKr&quot;* \(#,##0.00\);_(&quot;SKr&quot;* &quot;-&quot;??_);_(@_)"/>
    <numFmt numFmtId="175" formatCode="_(* #,##0.00_);_(* \(#,##0.00\);_(* &quot;-&quot;??_);_(@_)"/>
    <numFmt numFmtId="176" formatCode="d\-mmm\-yyyy"/>
    <numFmt numFmtId="177" formatCode="h:mm"/>
    <numFmt numFmtId="178" formatCode="00000"/>
    <numFmt numFmtId="179" formatCode="General"/>
  </numFmts>
  <fonts count="2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color indexed="12"/>
      <name val="Arial"/>
      <family val="2"/>
    </font>
    <font>
      <b/>
      <sz val="14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53"/>
      <name val="Arial"/>
      <family val="0"/>
    </font>
    <font>
      <b/>
      <sz val="11"/>
      <color indexed="8"/>
      <name val="Calibri"/>
      <family val="2"/>
    </font>
    <font>
      <b/>
      <sz val="11"/>
      <color indexed="12"/>
      <name val="Calibri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6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2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1" fontId="0" fillId="0" borderId="4" xfId="0" applyNumberFormat="1" applyBorder="1" applyAlignment="1">
      <alignment/>
    </xf>
    <xf numFmtId="21" fontId="0" fillId="0" borderId="0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5" fontId="0" fillId="0" borderId="0" xfId="0" applyNumberFormat="1" applyFont="1" applyAlignment="1">
      <alignment wrapText="1"/>
    </xf>
    <xf numFmtId="21" fontId="0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21" fontId="14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21" fontId="14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 wrapText="1"/>
    </xf>
    <xf numFmtId="21" fontId="0" fillId="0" borderId="0" xfId="0" applyNumberFormat="1" applyAlignment="1">
      <alignment wrapText="1"/>
    </xf>
    <xf numFmtId="21" fontId="0" fillId="0" borderId="0" xfId="0" applyNumberFormat="1" applyFont="1" applyFill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18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76" fontId="14" fillId="0" borderId="0" xfId="0" applyNumberFormat="1" applyFont="1" applyFill="1" applyAlignment="1">
      <alignment wrapText="1"/>
    </xf>
    <xf numFmtId="14" fontId="14" fillId="0" borderId="0" xfId="0" applyNumberFormat="1" applyFont="1" applyFill="1" applyAlignment="1">
      <alignment wrapText="1"/>
    </xf>
    <xf numFmtId="15" fontId="14" fillId="0" borderId="0" xfId="0" applyNumberFormat="1" applyFont="1" applyFill="1" applyAlignment="1">
      <alignment wrapText="1"/>
    </xf>
    <xf numFmtId="21" fontId="14" fillId="0" borderId="0" xfId="0" applyNumberFormat="1" applyFont="1" applyFill="1" applyAlignment="1">
      <alignment wrapText="1"/>
    </xf>
    <xf numFmtId="21" fontId="14" fillId="0" borderId="0" xfId="0" applyNumberFormat="1" applyFont="1" applyFill="1" applyAlignment="1">
      <alignment horizontal="right" wrapText="1"/>
    </xf>
    <xf numFmtId="21" fontId="14" fillId="0" borderId="0" xfId="0" applyNumberFormat="1" applyFont="1" applyFill="1" applyAlignment="1">
      <alignment/>
    </xf>
    <xf numFmtId="21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70"/>
  <sheetViews>
    <sheetView tabSelected="1" zoomScale="125" zoomScaleNormal="125" workbookViewId="0" topLeftCell="A7">
      <pane xSplit="1" topLeftCell="AK1" activePane="topRight" state="frozen"/>
      <selection pane="topLeft" activeCell="A1" sqref="A1"/>
      <selection pane="topRight" activeCell="AP16" sqref="AP16"/>
    </sheetView>
  </sheetViews>
  <sheetFormatPr defaultColWidth="8.8515625" defaultRowHeight="12.75"/>
  <cols>
    <col min="1" max="1" width="30.00390625" style="4" customWidth="1"/>
    <col min="2" max="2" width="11.421875" style="4" customWidth="1"/>
    <col min="3" max="3" width="11.7109375" style="4" customWidth="1"/>
    <col min="4" max="4" width="10.140625" style="4" customWidth="1"/>
    <col min="5" max="5" width="10.7109375" style="4" customWidth="1"/>
    <col min="6" max="6" width="11.28125" style="4" customWidth="1"/>
    <col min="7" max="7" width="11.8515625" style="4" customWidth="1"/>
    <col min="8" max="8" width="11.140625" style="4" customWidth="1"/>
    <col min="9" max="9" width="8.8515625" style="4" customWidth="1"/>
    <col min="10" max="10" width="12.28125" style="4" customWidth="1"/>
    <col min="11" max="11" width="10.28125" style="4" customWidth="1"/>
    <col min="12" max="12" width="12.7109375" style="4" customWidth="1"/>
    <col min="13" max="13" width="10.8515625" style="4" customWidth="1"/>
    <col min="14" max="14" width="11.421875" style="4" customWidth="1"/>
    <col min="15" max="15" width="10.421875" style="4" customWidth="1"/>
    <col min="16" max="16" width="11.421875" style="4" customWidth="1"/>
    <col min="17" max="17" width="11.7109375" style="4" customWidth="1"/>
    <col min="18" max="18" width="8.28125" style="4" customWidth="1"/>
    <col min="19" max="19" width="11.8515625" style="4" customWidth="1"/>
    <col min="20" max="20" width="11.7109375" style="3" customWidth="1"/>
    <col min="21" max="21" width="10.7109375" style="3" customWidth="1"/>
    <col min="22" max="22" width="11.7109375" style="3" customWidth="1"/>
    <col min="23" max="23" width="11.421875" style="3" customWidth="1"/>
    <col min="24" max="24" width="11.28125" style="3" customWidth="1"/>
    <col min="25" max="25" width="12.140625" style="3" customWidth="1"/>
    <col min="26" max="26" width="10.8515625" style="3" customWidth="1"/>
    <col min="27" max="27" width="11.00390625" style="3" customWidth="1"/>
    <col min="28" max="28" width="10.8515625" style="3" customWidth="1"/>
    <col min="29" max="29" width="10.421875" style="3" customWidth="1"/>
    <col min="30" max="31" width="12.28125" style="3" customWidth="1"/>
    <col min="32" max="32" width="11.00390625" style="4" customWidth="1"/>
    <col min="33" max="33" width="13.7109375" style="4" customWidth="1"/>
    <col min="34" max="34" width="11.00390625" style="4" customWidth="1"/>
    <col min="35" max="35" width="8.8515625" style="4" customWidth="1"/>
    <col min="36" max="36" width="10.00390625" style="4" customWidth="1"/>
    <col min="37" max="39" width="9.00390625" style="4" customWidth="1"/>
    <col min="40" max="40" width="9.140625" style="4" customWidth="1"/>
    <col min="41" max="41" width="9.00390625" style="4" customWidth="1"/>
    <col min="42" max="47" width="12.140625" style="4" customWidth="1"/>
    <col min="48" max="97" width="8.8515625" style="4" customWidth="1"/>
  </cols>
  <sheetData>
    <row r="1" spans="1:40" ht="54">
      <c r="A1" s="29" t="s">
        <v>124</v>
      </c>
      <c r="B1" s="4" t="s">
        <v>143</v>
      </c>
      <c r="J1" s="3"/>
      <c r="S1" s="53"/>
      <c r="V1"/>
      <c r="AD1"/>
      <c r="AN1" s="54"/>
    </row>
    <row r="2" spans="1:46" ht="16.5">
      <c r="A2" s="36" t="s">
        <v>123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97" s="2" customFormat="1" ht="12">
      <c r="A3" s="37" t="s">
        <v>108</v>
      </c>
      <c r="B3" s="24">
        <v>16</v>
      </c>
      <c r="C3" s="24">
        <v>17</v>
      </c>
      <c r="D3" s="24">
        <v>18</v>
      </c>
      <c r="E3" s="24">
        <v>19</v>
      </c>
      <c r="F3" s="24">
        <v>20</v>
      </c>
      <c r="G3" s="24">
        <v>21</v>
      </c>
      <c r="H3" s="24">
        <v>22</v>
      </c>
      <c r="I3" s="45">
        <v>22.7</v>
      </c>
      <c r="J3" s="24">
        <v>23</v>
      </c>
      <c r="K3" s="24">
        <v>25</v>
      </c>
      <c r="L3" s="24">
        <v>26</v>
      </c>
      <c r="M3" s="24">
        <v>27</v>
      </c>
      <c r="N3" s="24">
        <v>28</v>
      </c>
      <c r="O3" s="24">
        <v>29</v>
      </c>
      <c r="P3" s="24">
        <v>30</v>
      </c>
      <c r="Q3" s="24">
        <v>31</v>
      </c>
      <c r="R3" s="24">
        <v>32</v>
      </c>
      <c r="S3" s="24">
        <v>33</v>
      </c>
      <c r="T3" s="24">
        <v>34</v>
      </c>
      <c r="U3" s="24">
        <v>35</v>
      </c>
      <c r="V3" s="24">
        <v>36</v>
      </c>
      <c r="W3" s="24">
        <v>38</v>
      </c>
      <c r="X3" s="24">
        <v>39</v>
      </c>
      <c r="Y3" s="24">
        <v>40</v>
      </c>
      <c r="Z3" s="24">
        <v>41</v>
      </c>
      <c r="AA3" s="24">
        <v>42</v>
      </c>
      <c r="AB3" s="24">
        <v>43</v>
      </c>
      <c r="AC3" s="24">
        <v>44</v>
      </c>
      <c r="AD3" s="24">
        <v>45</v>
      </c>
      <c r="AE3" s="24">
        <v>46</v>
      </c>
      <c r="AF3" s="24">
        <v>47</v>
      </c>
      <c r="AG3" s="24">
        <v>48</v>
      </c>
      <c r="AH3" s="24">
        <v>49</v>
      </c>
      <c r="AI3" s="24">
        <v>50</v>
      </c>
      <c r="AJ3" s="24">
        <v>51</v>
      </c>
      <c r="AK3" s="24">
        <v>52</v>
      </c>
      <c r="AL3" s="24">
        <v>53</v>
      </c>
      <c r="AM3" s="24">
        <v>54</v>
      </c>
      <c r="AN3" s="24">
        <v>55</v>
      </c>
      <c r="AO3" s="24">
        <v>56</v>
      </c>
      <c r="AP3" s="24">
        <v>57</v>
      </c>
      <c r="AQ3" s="24" t="s">
        <v>193</v>
      </c>
      <c r="AR3" s="45">
        <v>58</v>
      </c>
      <c r="AS3" s="45">
        <v>59</v>
      </c>
      <c r="AT3" s="45">
        <v>60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</row>
    <row r="4" spans="1:99" s="44" customFormat="1" ht="36.75" customHeight="1">
      <c r="A4" s="60" t="s">
        <v>37</v>
      </c>
      <c r="B4" s="79" t="s">
        <v>38</v>
      </c>
      <c r="C4" s="79" t="s">
        <v>39</v>
      </c>
      <c r="D4" s="79" t="s">
        <v>40</v>
      </c>
      <c r="E4" s="79" t="s">
        <v>41</v>
      </c>
      <c r="F4" s="79" t="s">
        <v>42</v>
      </c>
      <c r="G4" s="79" t="s">
        <v>147</v>
      </c>
      <c r="H4" s="79" t="s">
        <v>148</v>
      </c>
      <c r="I4" s="79" t="s">
        <v>149</v>
      </c>
      <c r="J4" s="79" t="s">
        <v>43</v>
      </c>
      <c r="K4" s="79" t="s">
        <v>44</v>
      </c>
      <c r="L4" s="79" t="s">
        <v>45</v>
      </c>
      <c r="M4" s="79" t="s">
        <v>46</v>
      </c>
      <c r="N4" s="79" t="s">
        <v>47</v>
      </c>
      <c r="O4" s="79" t="s">
        <v>48</v>
      </c>
      <c r="P4" s="79" t="s">
        <v>49</v>
      </c>
      <c r="Q4" s="79" t="s">
        <v>50</v>
      </c>
      <c r="R4" s="79" t="s">
        <v>51</v>
      </c>
      <c r="S4" s="79" t="s">
        <v>52</v>
      </c>
      <c r="T4" s="79" t="s">
        <v>53</v>
      </c>
      <c r="U4" s="79" t="s">
        <v>54</v>
      </c>
      <c r="V4" s="79" t="s">
        <v>55</v>
      </c>
      <c r="W4" s="79" t="s">
        <v>56</v>
      </c>
      <c r="X4" s="79" t="s">
        <v>150</v>
      </c>
      <c r="Y4" s="79" t="s">
        <v>57</v>
      </c>
      <c r="Z4" s="79" t="s">
        <v>58</v>
      </c>
      <c r="AA4" s="79" t="s">
        <v>59</v>
      </c>
      <c r="AB4" s="79" t="s">
        <v>60</v>
      </c>
      <c r="AC4" s="79" t="s">
        <v>61</v>
      </c>
      <c r="AD4" s="79" t="s">
        <v>62</v>
      </c>
      <c r="AE4" s="79" t="s">
        <v>166</v>
      </c>
      <c r="AF4" s="79" t="s">
        <v>167</v>
      </c>
      <c r="AG4" s="79" t="s">
        <v>168</v>
      </c>
      <c r="AH4" s="79" t="s">
        <v>169</v>
      </c>
      <c r="AI4" s="79" t="s">
        <v>170</v>
      </c>
      <c r="AJ4" s="79" t="s">
        <v>171</v>
      </c>
      <c r="AK4" s="79" t="s">
        <v>172</v>
      </c>
      <c r="AL4" s="79" t="s">
        <v>173</v>
      </c>
      <c r="AM4" s="79" t="s">
        <v>174</v>
      </c>
      <c r="AN4" s="79" t="s">
        <v>151</v>
      </c>
      <c r="AO4" s="79" t="s">
        <v>152</v>
      </c>
      <c r="AP4" s="79" t="s">
        <v>153</v>
      </c>
      <c r="AQ4" s="79" t="s">
        <v>154</v>
      </c>
      <c r="AR4" s="79" t="s">
        <v>155</v>
      </c>
      <c r="AS4" s="79" t="s">
        <v>156</v>
      </c>
      <c r="AT4" s="79" t="s">
        <v>157</v>
      </c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</row>
    <row r="5" spans="1:48" ht="12">
      <c r="A5" s="61" t="s">
        <v>139</v>
      </c>
      <c r="B5" s="62">
        <v>39670</v>
      </c>
      <c r="C5" s="63">
        <v>39675</v>
      </c>
      <c r="D5" s="63">
        <v>39676</v>
      </c>
      <c r="E5" s="63">
        <v>39677</v>
      </c>
      <c r="F5" s="62">
        <v>39680</v>
      </c>
      <c r="G5" s="62">
        <v>39680</v>
      </c>
      <c r="H5" s="62">
        <v>39680</v>
      </c>
      <c r="I5" s="62">
        <v>39680</v>
      </c>
      <c r="J5" s="62">
        <v>39681</v>
      </c>
      <c r="K5" s="62">
        <v>39682</v>
      </c>
      <c r="L5" s="62">
        <v>39684</v>
      </c>
      <c r="M5" s="62">
        <v>39684</v>
      </c>
      <c r="N5" s="62">
        <v>39684</v>
      </c>
      <c r="O5" s="62">
        <v>39684</v>
      </c>
      <c r="P5" s="62">
        <v>39685</v>
      </c>
      <c r="Q5" s="62">
        <v>39685</v>
      </c>
      <c r="R5" s="62">
        <v>39685</v>
      </c>
      <c r="S5" s="62">
        <v>39686</v>
      </c>
      <c r="T5" s="62">
        <v>39686</v>
      </c>
      <c r="U5" s="62">
        <v>39686</v>
      </c>
      <c r="V5" s="62">
        <v>39686</v>
      </c>
      <c r="W5" s="62">
        <v>39687</v>
      </c>
      <c r="X5" s="62">
        <v>39687</v>
      </c>
      <c r="Y5" s="62">
        <v>39688</v>
      </c>
      <c r="Z5" s="62">
        <v>39688</v>
      </c>
      <c r="AA5" s="62">
        <v>39689</v>
      </c>
      <c r="AB5" s="62">
        <v>39689</v>
      </c>
      <c r="AC5" s="62">
        <v>39689</v>
      </c>
      <c r="AD5" s="62">
        <v>39690</v>
      </c>
      <c r="AE5" s="62">
        <v>39690</v>
      </c>
      <c r="AF5" s="62">
        <v>39690</v>
      </c>
      <c r="AG5" s="62">
        <v>39691</v>
      </c>
      <c r="AH5" s="62">
        <v>39691</v>
      </c>
      <c r="AI5" s="64">
        <v>39691</v>
      </c>
      <c r="AJ5" s="64">
        <v>39691</v>
      </c>
      <c r="AK5" s="64">
        <v>39692</v>
      </c>
      <c r="AL5" s="64">
        <v>39692</v>
      </c>
      <c r="AM5" s="64">
        <v>39692</v>
      </c>
      <c r="AN5" s="64">
        <v>39692</v>
      </c>
      <c r="AO5" s="64">
        <v>39694</v>
      </c>
      <c r="AP5" s="64">
        <v>39696</v>
      </c>
      <c r="AQ5" s="64">
        <v>39696</v>
      </c>
      <c r="AR5" s="64">
        <v>39697</v>
      </c>
      <c r="AS5" s="64">
        <v>39698</v>
      </c>
      <c r="AT5" s="64">
        <v>39698</v>
      </c>
      <c r="AU5" s="26"/>
      <c r="AV5" s="26"/>
    </row>
    <row r="6" spans="1:46" ht="12">
      <c r="A6" s="61" t="s">
        <v>140</v>
      </c>
      <c r="B6" s="65">
        <v>0.7777777777777778</v>
      </c>
      <c r="C6" s="65">
        <v>0.5444444444444444</v>
      </c>
      <c r="D6" s="65">
        <v>0.2986111111111111</v>
      </c>
      <c r="E6" s="65">
        <v>0.47291666666666665</v>
      </c>
      <c r="F6" s="66">
        <v>0.019444444444444445</v>
      </c>
      <c r="G6" s="66">
        <v>0.33125</v>
      </c>
      <c r="H6" s="65">
        <v>0.4701388888888889</v>
      </c>
      <c r="I6" s="65">
        <v>0.7993055555555556</v>
      </c>
      <c r="J6" s="65">
        <v>0.970138888888889</v>
      </c>
      <c r="K6" s="65">
        <v>0.30972222222222223</v>
      </c>
      <c r="L6" s="65">
        <v>0.08226851851851852</v>
      </c>
      <c r="M6" s="65">
        <v>0.46184027777777775</v>
      </c>
      <c r="N6" s="65">
        <v>0.6986111111111111</v>
      </c>
      <c r="O6" s="65">
        <v>0.8597222222222222</v>
      </c>
      <c r="P6" s="65">
        <v>0.37222222222222223</v>
      </c>
      <c r="Q6" s="65">
        <v>0.7006944444444444</v>
      </c>
      <c r="R6" s="65">
        <v>0.875</v>
      </c>
      <c r="S6" s="65">
        <v>0.27499999999999997</v>
      </c>
      <c r="T6" s="65">
        <v>0.46388888888888885</v>
      </c>
      <c r="U6" s="65">
        <v>0.7548611111111111</v>
      </c>
      <c r="V6" s="65">
        <v>0.9611111111111111</v>
      </c>
      <c r="W6" s="65">
        <v>0.56875</v>
      </c>
      <c r="X6" s="65">
        <v>0.7999999999999999</v>
      </c>
      <c r="Y6" s="67">
        <v>0.3610300925925926</v>
      </c>
      <c r="Z6" s="65">
        <v>0.6986111111111111</v>
      </c>
      <c r="AA6" s="65">
        <v>0.3541666666666667</v>
      </c>
      <c r="AB6" s="65">
        <v>0.5468518518518518</v>
      </c>
      <c r="AC6" s="65">
        <v>0.7733217592592593</v>
      </c>
      <c r="AD6" s="67">
        <v>0.48125</v>
      </c>
      <c r="AE6" s="65">
        <v>0.7881944444444445</v>
      </c>
      <c r="AF6" s="65">
        <v>0.975</v>
      </c>
      <c r="AG6" s="65">
        <v>0.44430555555555556</v>
      </c>
      <c r="AH6" s="65">
        <v>0.5372106481481481</v>
      </c>
      <c r="AI6" s="65">
        <v>0.8284027777777778</v>
      </c>
      <c r="AJ6" s="65">
        <v>0.9631481481481482</v>
      </c>
      <c r="AK6" s="65">
        <v>0.31407407407407406</v>
      </c>
      <c r="AL6" s="65">
        <v>0.7219791666666667</v>
      </c>
      <c r="AM6" s="65">
        <v>0.8190046296296297</v>
      </c>
      <c r="AN6" s="65">
        <v>0.9860763888888888</v>
      </c>
      <c r="AO6" s="65">
        <v>0.5923148148148148</v>
      </c>
      <c r="AP6" s="65">
        <v>0.5940046296296296</v>
      </c>
      <c r="AQ6" s="65">
        <v>0.7118055555555555</v>
      </c>
      <c r="AR6" s="65">
        <v>0.7308101851851853</v>
      </c>
      <c r="AS6" s="65">
        <v>0.29409722222222223</v>
      </c>
      <c r="AT6" s="65">
        <v>0.5446412037037037</v>
      </c>
    </row>
    <row r="7" spans="1:46" ht="12">
      <c r="A7" s="61" t="s">
        <v>141</v>
      </c>
      <c r="B7" s="65">
        <v>0.7951388888888888</v>
      </c>
      <c r="C7" s="65">
        <v>0.5638888888888889</v>
      </c>
      <c r="D7" s="65">
        <v>0.3333333333333333</v>
      </c>
      <c r="E7" s="65">
        <v>0.4920601851851852</v>
      </c>
      <c r="F7" s="66">
        <v>0.041666666666666664</v>
      </c>
      <c r="G7" s="66">
        <v>0.36212962962962963</v>
      </c>
      <c r="H7" s="65">
        <v>0.4986111111111111</v>
      </c>
      <c r="I7" s="65">
        <v>0.8262152777777777</v>
      </c>
      <c r="J7" s="65">
        <v>0.9978703703703703</v>
      </c>
      <c r="K7" s="65">
        <v>0.3354976851851852</v>
      </c>
      <c r="L7" s="65">
        <v>0.09348379629629629</v>
      </c>
      <c r="M7" s="65">
        <v>0.48680555555555555</v>
      </c>
      <c r="N7" s="65">
        <v>0.7156365740740741</v>
      </c>
      <c r="O7" s="65">
        <v>0.8856944444444445</v>
      </c>
      <c r="P7" s="65">
        <v>0.3959375</v>
      </c>
      <c r="Q7" s="65">
        <v>0.7200231481481482</v>
      </c>
      <c r="R7" s="65">
        <v>0.9025462962962963</v>
      </c>
      <c r="S7" s="65">
        <v>0.29574074074074075</v>
      </c>
      <c r="T7" s="65">
        <v>0.4900115740740741</v>
      </c>
      <c r="U7" s="65">
        <v>0.7921527777777778</v>
      </c>
      <c r="V7" s="65">
        <v>1.007638888888889</v>
      </c>
      <c r="W7" s="65">
        <v>0.5875</v>
      </c>
      <c r="X7" s="65">
        <v>0.8159722222222222</v>
      </c>
      <c r="Y7" s="65">
        <v>0.38614583333333335</v>
      </c>
      <c r="Z7" s="65">
        <v>0.7194444444444444</v>
      </c>
      <c r="AA7" s="65">
        <v>0.3882291666666667</v>
      </c>
      <c r="AB7" s="65">
        <v>0.5881944444444445</v>
      </c>
      <c r="AC7" s="65">
        <v>0.8055555555555555</v>
      </c>
      <c r="AD7" s="67">
        <v>0.505150462962963</v>
      </c>
      <c r="AE7" s="65">
        <v>0.8110069444444444</v>
      </c>
      <c r="AF7" s="65">
        <v>0.9866898148148149</v>
      </c>
      <c r="AG7" s="65">
        <v>0.46957175925925926</v>
      </c>
      <c r="AH7" s="65">
        <v>0.5493055555555556</v>
      </c>
      <c r="AI7" s="65">
        <v>0.8424652777777778</v>
      </c>
      <c r="AJ7" s="65">
        <v>0.9895833333333334</v>
      </c>
      <c r="AK7" s="65">
        <v>0.3298611111111111</v>
      </c>
      <c r="AL7" s="65">
        <v>0.7361111111111112</v>
      </c>
      <c r="AM7" s="65">
        <v>0.8402777777777778</v>
      </c>
      <c r="AN7" s="68">
        <v>1.0116666666666667</v>
      </c>
      <c r="AO7" s="65">
        <v>0.6141782407407407</v>
      </c>
      <c r="AP7" s="65">
        <v>0.6140740740740741</v>
      </c>
      <c r="AQ7" s="65">
        <v>0.7240046296296296</v>
      </c>
      <c r="AR7" s="65">
        <v>0.7407754629629629</v>
      </c>
      <c r="AS7" s="65">
        <v>0.3076851851851852</v>
      </c>
      <c r="AT7" s="65">
        <v>0.5585069444444445</v>
      </c>
    </row>
    <row r="8" spans="1:47" ht="12">
      <c r="A8" s="61" t="s">
        <v>142</v>
      </c>
      <c r="B8" s="65">
        <f aca="true" t="shared" si="0" ref="B8:Q8">B7-B6</f>
        <v>0.01736111111111105</v>
      </c>
      <c r="C8" s="65">
        <f t="shared" si="0"/>
        <v>0.019444444444444486</v>
      </c>
      <c r="D8" s="65">
        <f t="shared" si="0"/>
        <v>0.03472222222222221</v>
      </c>
      <c r="E8" s="65">
        <f t="shared" si="0"/>
        <v>0.019143518518518532</v>
      </c>
      <c r="F8" s="65">
        <f t="shared" si="0"/>
        <v>0.02222222222222222</v>
      </c>
      <c r="G8" s="65">
        <f t="shared" si="0"/>
        <v>0.030879629629629646</v>
      </c>
      <c r="H8" s="65">
        <f t="shared" si="0"/>
        <v>0.028472222222222232</v>
      </c>
      <c r="I8" s="65">
        <f t="shared" si="0"/>
        <v>0.0269097222222221</v>
      </c>
      <c r="J8" s="65">
        <f t="shared" si="0"/>
        <v>0.0277314814814813</v>
      </c>
      <c r="K8" s="65">
        <f t="shared" si="0"/>
        <v>0.02577546296296296</v>
      </c>
      <c r="L8" s="65">
        <f t="shared" si="0"/>
        <v>0.011215277777777768</v>
      </c>
      <c r="M8" s="65">
        <f t="shared" si="0"/>
        <v>0.024965277777777795</v>
      </c>
      <c r="N8" s="65">
        <f t="shared" si="0"/>
        <v>0.017025462962963034</v>
      </c>
      <c r="O8" s="65">
        <f t="shared" si="0"/>
        <v>0.025972222222222285</v>
      </c>
      <c r="P8" s="65">
        <f t="shared" si="0"/>
        <v>0.023715277777777766</v>
      </c>
      <c r="Q8" s="65">
        <f t="shared" si="0"/>
        <v>0.019328703703703765</v>
      </c>
      <c r="R8" s="65">
        <f aca="true" t="shared" si="1" ref="R8:AO8">R7-R6</f>
        <v>0.027546296296296346</v>
      </c>
      <c r="S8" s="65">
        <f t="shared" si="1"/>
        <v>0.020740740740740782</v>
      </c>
      <c r="T8" s="65">
        <f t="shared" si="1"/>
        <v>0.026122685185185235</v>
      </c>
      <c r="U8" s="65">
        <f t="shared" si="1"/>
        <v>0.03729166666666672</v>
      </c>
      <c r="V8" s="65">
        <f>V7-V6</f>
        <v>0.046527777777777835</v>
      </c>
      <c r="W8" s="65">
        <f t="shared" si="1"/>
        <v>0.018750000000000044</v>
      </c>
      <c r="X8" s="65">
        <f t="shared" si="1"/>
        <v>0.015972222222222276</v>
      </c>
      <c r="Y8" s="65">
        <f t="shared" si="1"/>
        <v>0.025115740740740744</v>
      </c>
      <c r="Z8" s="65">
        <f t="shared" si="1"/>
        <v>0.02083333333333337</v>
      </c>
      <c r="AA8" s="65">
        <f t="shared" si="1"/>
        <v>0.034062499999999996</v>
      </c>
      <c r="AB8" s="65">
        <f t="shared" si="1"/>
        <v>0.04134259259259265</v>
      </c>
      <c r="AC8" s="65">
        <f t="shared" si="1"/>
        <v>0.03223379629629619</v>
      </c>
      <c r="AD8" s="65">
        <f t="shared" si="1"/>
        <v>0.023900462962962943</v>
      </c>
      <c r="AE8" s="65">
        <f t="shared" si="1"/>
        <v>0.022812499999999902</v>
      </c>
      <c r="AF8" s="65">
        <f t="shared" si="1"/>
        <v>0.011689814814814903</v>
      </c>
      <c r="AG8" s="65">
        <f t="shared" si="1"/>
        <v>0.025266203703703694</v>
      </c>
      <c r="AH8" s="65">
        <f t="shared" si="1"/>
        <v>0.012094907407407485</v>
      </c>
      <c r="AI8" s="65">
        <f t="shared" si="1"/>
        <v>0.014062499999999978</v>
      </c>
      <c r="AJ8" s="65">
        <f t="shared" si="1"/>
        <v>0.026435185185185173</v>
      </c>
      <c r="AK8" s="65">
        <f t="shared" si="1"/>
        <v>0.015787037037037044</v>
      </c>
      <c r="AL8" s="65">
        <f t="shared" si="1"/>
        <v>0.014131944444444433</v>
      </c>
      <c r="AM8" s="65">
        <f t="shared" si="1"/>
        <v>0.02127314814814807</v>
      </c>
      <c r="AN8" s="65">
        <f t="shared" si="1"/>
        <v>0.025590277777777892</v>
      </c>
      <c r="AO8" s="65">
        <f t="shared" si="1"/>
        <v>0.021863425925925828</v>
      </c>
      <c r="AP8" s="65">
        <f>AP7-AP6</f>
        <v>0.020069444444444473</v>
      </c>
      <c r="AQ8" s="65">
        <f>AQ7-AQ6</f>
        <v>0.012199074074074168</v>
      </c>
      <c r="AR8" s="65">
        <f>AR7-AR6</f>
        <v>0.00996527777777767</v>
      </c>
      <c r="AS8" s="65">
        <f>AS7-AS6</f>
        <v>0.01358796296296294</v>
      </c>
      <c r="AT8" s="65">
        <f>AT7-AT6</f>
        <v>0.013865740740740762</v>
      </c>
      <c r="AU8" s="27"/>
    </row>
    <row r="9" spans="1:47" ht="12">
      <c r="A9" s="61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27"/>
    </row>
    <row r="10" spans="1:47" ht="12">
      <c r="A10" s="61"/>
      <c r="B10" s="69"/>
      <c r="C10" s="58"/>
      <c r="D10" s="53"/>
      <c r="E10" s="58"/>
      <c r="F10" s="57"/>
      <c r="G10" s="57"/>
      <c r="H10" s="57"/>
      <c r="I10" s="57"/>
      <c r="J10" s="57"/>
      <c r="K10" s="57"/>
      <c r="L10" s="69"/>
      <c r="M10" s="69"/>
      <c r="N10" s="69"/>
      <c r="O10" s="69"/>
      <c r="P10" s="69"/>
      <c r="Q10" s="69"/>
      <c r="R10" s="69"/>
      <c r="S10" s="69"/>
      <c r="T10" s="70"/>
      <c r="U10" s="70"/>
      <c r="V10" s="70"/>
      <c r="W10" s="70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27"/>
    </row>
    <row r="11" spans="1:47" ht="12">
      <c r="A11" s="71" t="s">
        <v>125</v>
      </c>
      <c r="B11" s="65">
        <v>0.7819675925925926</v>
      </c>
      <c r="C11" s="65">
        <v>0.5569444444444445</v>
      </c>
      <c r="D11" s="65">
        <v>0.2998958333333333</v>
      </c>
      <c r="E11" s="65">
        <v>0.47596064814814815</v>
      </c>
      <c r="F11" s="66">
        <v>0.02071759259259259</v>
      </c>
      <c r="G11" s="66">
        <v>0.33133101851851854</v>
      </c>
      <c r="H11" s="65">
        <v>0.474375</v>
      </c>
      <c r="I11" s="65">
        <v>0.7992592592592592</v>
      </c>
      <c r="J11" s="65">
        <v>0.9705208333333334</v>
      </c>
      <c r="K11" s="65">
        <v>0.30994212962962964</v>
      </c>
      <c r="L11" s="65">
        <v>0.07792824074074074</v>
      </c>
      <c r="M11" s="65">
        <v>0.4612037037037037</v>
      </c>
      <c r="N11" s="65">
        <v>0.6996296296296296</v>
      </c>
      <c r="O11" s="65">
        <v>0.8603819444444444</v>
      </c>
      <c r="P11" s="65">
        <v>0.375</v>
      </c>
      <c r="Q11" s="65">
        <v>0.7009953703703703</v>
      </c>
      <c r="R11" s="65">
        <v>0.875949074074074</v>
      </c>
      <c r="S11" s="65">
        <v>0.27542824074074074</v>
      </c>
      <c r="T11" s="65">
        <v>0.4644328703703704</v>
      </c>
      <c r="U11" s="65">
        <v>0.7573726851851852</v>
      </c>
      <c r="V11" s="65">
        <v>0.962013888888889</v>
      </c>
      <c r="W11" s="65">
        <v>0.5704745370370371</v>
      </c>
      <c r="X11" s="65">
        <v>0.8029166666666666</v>
      </c>
      <c r="Y11" s="67">
        <v>0.3610300925925926</v>
      </c>
      <c r="Z11" s="65">
        <v>0.700300925925926</v>
      </c>
      <c r="AA11" s="65">
        <v>0.35940972222222217</v>
      </c>
      <c r="AB11" s="65">
        <v>0.5468402777777778</v>
      </c>
      <c r="AC11" s="65">
        <v>0.7732870370370369</v>
      </c>
      <c r="AD11" s="67">
        <v>0.48650462962962965</v>
      </c>
      <c r="AE11" s="65">
        <v>0.7902314814814814</v>
      </c>
      <c r="AF11" s="65">
        <v>0.9748148148148149</v>
      </c>
      <c r="AG11" s="65">
        <v>0.444224537037037</v>
      </c>
      <c r="AH11" s="65">
        <v>0.5371180555555556</v>
      </c>
      <c r="AI11" s="65">
        <v>0.8282986111111111</v>
      </c>
      <c r="AJ11" s="65">
        <v>0.9631597222222222</v>
      </c>
      <c r="AK11" s="65">
        <v>0.31406249999999997</v>
      </c>
      <c r="AL11" s="65">
        <v>0.7219791666666667</v>
      </c>
      <c r="AM11" s="65">
        <v>0.8189930555555556</v>
      </c>
      <c r="AN11" s="65">
        <v>0.9860648148148149</v>
      </c>
      <c r="AO11" s="65">
        <v>0.5923032407407408</v>
      </c>
      <c r="AP11" s="65">
        <v>0.5939583333333334</v>
      </c>
      <c r="AQ11" s="65">
        <v>0.7115277777777779</v>
      </c>
      <c r="AR11" s="65">
        <v>0.7307523148148148</v>
      </c>
      <c r="AS11" s="65">
        <v>0.29409722222222223</v>
      </c>
      <c r="AT11" s="65">
        <v>0.5445717592592593</v>
      </c>
      <c r="AU11" s="27"/>
    </row>
    <row r="12" spans="1:47" ht="12">
      <c r="A12" s="71" t="s">
        <v>126</v>
      </c>
      <c r="B12" s="65">
        <v>0.7937152777777778</v>
      </c>
      <c r="C12" s="65">
        <v>0.5635416666666667</v>
      </c>
      <c r="D12" s="65">
        <v>0.3237847222222222</v>
      </c>
      <c r="E12" s="65">
        <v>0.49197916666666663</v>
      </c>
      <c r="F12" s="66">
        <v>0.041574074074074076</v>
      </c>
      <c r="G12" s="66">
        <v>0.36210648148148145</v>
      </c>
      <c r="H12" s="65">
        <v>0.4956712962962963</v>
      </c>
      <c r="I12" s="65">
        <v>0.8257175925925927</v>
      </c>
      <c r="J12" s="65">
        <v>0.9978356481481482</v>
      </c>
      <c r="K12" s="65">
        <v>0.335462962962963</v>
      </c>
      <c r="L12" s="65">
        <v>0.09342592592592593</v>
      </c>
      <c r="M12" s="65">
        <v>0.4858680555555555</v>
      </c>
      <c r="N12" s="65">
        <v>0.7155671296296297</v>
      </c>
      <c r="O12" s="65">
        <v>0.885625</v>
      </c>
      <c r="P12" s="65">
        <v>0.3959375</v>
      </c>
      <c r="Q12" s="65">
        <v>0.720011574074074</v>
      </c>
      <c r="R12" s="65">
        <v>0.902523148148148</v>
      </c>
      <c r="S12" s="65">
        <v>0.29572916666666665</v>
      </c>
      <c r="T12" s="65">
        <v>0.49</v>
      </c>
      <c r="U12" s="65">
        <v>0.7921296296296297</v>
      </c>
      <c r="V12" s="65">
        <v>1.0067708333333334</v>
      </c>
      <c r="W12" s="65">
        <v>0.5856597222222223</v>
      </c>
      <c r="X12" s="65">
        <v>0.8137037037037037</v>
      </c>
      <c r="Y12" s="65">
        <v>0.38609953703703703</v>
      </c>
      <c r="Z12" s="65">
        <v>0.719363425925926</v>
      </c>
      <c r="AA12" s="65">
        <v>0.3881597222222222</v>
      </c>
      <c r="AB12" s="65">
        <v>0.5815162037037037</v>
      </c>
      <c r="AC12" s="65">
        <v>0.7936342592592592</v>
      </c>
      <c r="AD12" s="67">
        <v>0.5050925925925925</v>
      </c>
      <c r="AE12" s="65">
        <v>0.8109375</v>
      </c>
      <c r="AF12" s="65">
        <v>0.9866203703703703</v>
      </c>
      <c r="AG12" s="65">
        <v>0.46947916666666667</v>
      </c>
      <c r="AH12" s="65">
        <v>0.5487037037037037</v>
      </c>
      <c r="AI12" s="65">
        <v>0.8423726851851852</v>
      </c>
      <c r="AJ12" s="65">
        <v>0.977511574074074</v>
      </c>
      <c r="AK12" s="65">
        <v>0.32814814814814813</v>
      </c>
      <c r="AL12" s="65">
        <v>0.7360648148148149</v>
      </c>
      <c r="AM12" s="65">
        <v>0.8331018518518518</v>
      </c>
      <c r="AN12" s="68">
        <v>1.000150462962963</v>
      </c>
      <c r="AO12" s="65">
        <v>0.6064351851851851</v>
      </c>
      <c r="AP12" s="65">
        <v>0.6080787037037038</v>
      </c>
      <c r="AQ12" s="65">
        <v>0.7239583333333334</v>
      </c>
      <c r="AR12" s="65">
        <v>0.7407175925925925</v>
      </c>
      <c r="AS12" s="65">
        <v>0.3040625</v>
      </c>
      <c r="AT12" s="65">
        <v>0.5545601851851852</v>
      </c>
      <c r="AU12" s="27"/>
    </row>
    <row r="13" spans="1:47" ht="12">
      <c r="A13" s="50" t="s">
        <v>142</v>
      </c>
      <c r="B13" s="51">
        <f>B12-B11</f>
        <v>0.011747685185185208</v>
      </c>
      <c r="C13" s="43">
        <f>C12-C11</f>
        <v>0.006597222222222254</v>
      </c>
      <c r="D13" s="43">
        <f aca="true" t="shared" si="2" ref="D13:AO13">D12-D11</f>
        <v>0.023888888888888904</v>
      </c>
      <c r="E13" s="43">
        <f t="shared" si="2"/>
        <v>0.016018518518518488</v>
      </c>
      <c r="F13" s="43">
        <f t="shared" si="2"/>
        <v>0.020856481481481486</v>
      </c>
      <c r="G13" s="43">
        <f t="shared" si="2"/>
        <v>0.030775462962962907</v>
      </c>
      <c r="H13" s="43">
        <f t="shared" si="2"/>
        <v>0.021296296296296313</v>
      </c>
      <c r="I13" s="43">
        <f t="shared" si="2"/>
        <v>0.026458333333333472</v>
      </c>
      <c r="J13" s="43">
        <f t="shared" si="2"/>
        <v>0.027314814814814792</v>
      </c>
      <c r="K13" s="43">
        <f t="shared" si="2"/>
        <v>0.02552083333333338</v>
      </c>
      <c r="L13" s="43">
        <f t="shared" si="2"/>
        <v>0.015497685185185184</v>
      </c>
      <c r="M13" s="43">
        <f t="shared" si="2"/>
        <v>0.024664351851851785</v>
      </c>
      <c r="N13" s="43">
        <f t="shared" si="2"/>
        <v>0.01593750000000005</v>
      </c>
      <c r="O13" s="43">
        <f t="shared" si="2"/>
        <v>0.025243055555555616</v>
      </c>
      <c r="P13" s="43">
        <f t="shared" si="2"/>
        <v>0.020937499999999998</v>
      </c>
      <c r="Q13" s="43">
        <f t="shared" si="2"/>
        <v>0.019016203703703716</v>
      </c>
      <c r="R13" s="43">
        <f t="shared" si="2"/>
        <v>0.026574074074074083</v>
      </c>
      <c r="S13" s="43">
        <f t="shared" si="2"/>
        <v>0.020300925925925917</v>
      </c>
      <c r="T13" s="43">
        <f t="shared" si="2"/>
        <v>0.025567129629629592</v>
      </c>
      <c r="U13" s="43">
        <f t="shared" si="2"/>
        <v>0.03475694444444455</v>
      </c>
      <c r="V13" s="55">
        <f t="shared" si="2"/>
        <v>0.044756944444444446</v>
      </c>
      <c r="W13" s="43">
        <f t="shared" si="2"/>
        <v>0.01518518518518519</v>
      </c>
      <c r="X13" s="43">
        <f t="shared" si="2"/>
        <v>0.010787037037037095</v>
      </c>
      <c r="Y13" s="43">
        <f t="shared" si="2"/>
        <v>0.025069444444444422</v>
      </c>
      <c r="Z13" s="43">
        <f t="shared" si="2"/>
        <v>0.019062499999999982</v>
      </c>
      <c r="AA13" s="43">
        <f t="shared" si="2"/>
        <v>0.028750000000000053</v>
      </c>
      <c r="AB13" s="43">
        <f t="shared" si="2"/>
        <v>0.03467592592592594</v>
      </c>
      <c r="AC13" s="43">
        <f t="shared" si="2"/>
        <v>0.020347222222222294</v>
      </c>
      <c r="AD13" s="43">
        <f t="shared" si="2"/>
        <v>0.01858796296296289</v>
      </c>
      <c r="AE13" s="43">
        <f t="shared" si="2"/>
        <v>0.02070601851851861</v>
      </c>
      <c r="AF13" s="43">
        <f t="shared" si="2"/>
        <v>0.011805555555555403</v>
      </c>
      <c r="AG13" s="43">
        <f t="shared" si="2"/>
        <v>0.025254629629629655</v>
      </c>
      <c r="AH13" s="43">
        <f t="shared" si="2"/>
        <v>0.011585648148148109</v>
      </c>
      <c r="AI13" s="43">
        <f t="shared" si="2"/>
        <v>0.014074074074074017</v>
      </c>
      <c r="AJ13" s="43">
        <f t="shared" si="2"/>
        <v>0.014351851851851727</v>
      </c>
      <c r="AK13" s="43">
        <f t="shared" si="2"/>
        <v>0.014085648148148167</v>
      </c>
      <c r="AL13" s="43">
        <f t="shared" si="2"/>
        <v>0.014085648148148167</v>
      </c>
      <c r="AM13" s="43">
        <f t="shared" si="2"/>
        <v>0.014108796296296244</v>
      </c>
      <c r="AN13" s="43">
        <f t="shared" si="2"/>
        <v>0.014085648148148056</v>
      </c>
      <c r="AO13" s="43">
        <f t="shared" si="2"/>
        <v>0.014131944444444322</v>
      </c>
      <c r="AP13" s="43">
        <f>AP12-AP11</f>
        <v>0.014120370370370394</v>
      </c>
      <c r="AQ13" s="43">
        <f>AQ12-AQ11</f>
        <v>0.0124305555555555</v>
      </c>
      <c r="AR13" s="43">
        <f>AR12-AR11</f>
        <v>0.00996527777777767</v>
      </c>
      <c r="AS13" s="43">
        <f>AS12-AS11</f>
        <v>0.009965277777777781</v>
      </c>
      <c r="AT13" s="43">
        <f>AT12-AT11</f>
        <v>0.00998842592592597</v>
      </c>
      <c r="AU13" s="27"/>
    </row>
    <row r="14" spans="1:99" s="46" customFormat="1" ht="19.5" customHeight="1">
      <c r="A14" s="59" t="s">
        <v>158</v>
      </c>
      <c r="B14" s="52">
        <v>604</v>
      </c>
      <c r="C14" s="56">
        <v>225</v>
      </c>
      <c r="D14" s="46">
        <v>198</v>
      </c>
      <c r="E14" s="46">
        <v>85</v>
      </c>
      <c r="F14" s="46">
        <v>141</v>
      </c>
      <c r="G14" s="46">
        <v>2146</v>
      </c>
      <c r="H14" s="46">
        <v>2875</v>
      </c>
      <c r="I14" s="46">
        <v>707</v>
      </c>
      <c r="J14" s="46">
        <v>2960</v>
      </c>
      <c r="K14" s="46">
        <v>2953</v>
      </c>
      <c r="L14" s="46">
        <v>153</v>
      </c>
      <c r="M14" s="46">
        <v>622</v>
      </c>
      <c r="N14" s="46">
        <v>929</v>
      </c>
      <c r="O14" s="46">
        <v>2897</v>
      </c>
      <c r="P14" s="46">
        <v>229</v>
      </c>
      <c r="Q14" s="46">
        <v>908</v>
      </c>
      <c r="R14" s="46">
        <v>1249</v>
      </c>
      <c r="S14" s="46">
        <v>1092</v>
      </c>
      <c r="T14" s="46">
        <v>895</v>
      </c>
      <c r="U14" s="46">
        <v>1680</v>
      </c>
      <c r="V14" s="46">
        <v>2129</v>
      </c>
      <c r="W14" s="46">
        <v>418</v>
      </c>
      <c r="X14" s="46">
        <v>385</v>
      </c>
      <c r="Y14" s="46">
        <v>723</v>
      </c>
      <c r="Z14" s="46">
        <v>731</v>
      </c>
      <c r="AA14" s="46">
        <v>678</v>
      </c>
      <c r="AB14" s="46">
        <v>466</v>
      </c>
      <c r="AC14" s="46">
        <v>506</v>
      </c>
      <c r="AD14" s="46">
        <v>1775</v>
      </c>
      <c r="AE14" s="46">
        <v>799</v>
      </c>
      <c r="AF14" s="46">
        <v>573</v>
      </c>
      <c r="AG14" s="46">
        <v>3497</v>
      </c>
      <c r="AH14" s="46">
        <v>1149</v>
      </c>
      <c r="AI14" s="46">
        <v>1630</v>
      </c>
      <c r="AJ14" s="46">
        <v>1540</v>
      </c>
      <c r="AK14" s="46">
        <v>1516</v>
      </c>
      <c r="AL14" s="46">
        <v>1347</v>
      </c>
      <c r="AM14" s="46">
        <v>909</v>
      </c>
      <c r="AN14" s="46">
        <v>1111</v>
      </c>
      <c r="AO14" s="46">
        <v>909</v>
      </c>
      <c r="AP14" s="46">
        <v>737</v>
      </c>
      <c r="AQ14" s="46">
        <v>892</v>
      </c>
      <c r="AR14" s="46">
        <v>1170</v>
      </c>
      <c r="AS14" s="46">
        <v>2251</v>
      </c>
      <c r="AT14" s="46">
        <v>1137</v>
      </c>
      <c r="AU14" s="47"/>
      <c r="AV14" s="47"/>
      <c r="AW14" s="47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</row>
    <row r="15" spans="1:46" s="20" customFormat="1" ht="33" customHeight="1">
      <c r="A15" s="38" t="s">
        <v>194</v>
      </c>
      <c r="B15" s="22"/>
      <c r="D15" s="23" t="s">
        <v>36</v>
      </c>
      <c r="E15" s="21" t="s">
        <v>103</v>
      </c>
      <c r="F15" s="21" t="s">
        <v>103</v>
      </c>
      <c r="G15" s="41" t="s">
        <v>186</v>
      </c>
      <c r="H15" s="41" t="s">
        <v>186</v>
      </c>
      <c r="I15" s="41"/>
      <c r="J15" s="21" t="s">
        <v>192</v>
      </c>
      <c r="K15" s="21" t="s">
        <v>191</v>
      </c>
      <c r="L15" s="22"/>
      <c r="M15" s="21" t="s">
        <v>22</v>
      </c>
      <c r="N15" s="22"/>
      <c r="O15" s="21" t="s">
        <v>186</v>
      </c>
      <c r="P15" s="21" t="s">
        <v>146</v>
      </c>
      <c r="Q15" s="22"/>
      <c r="R15" s="21" t="s">
        <v>190</v>
      </c>
      <c r="S15" s="21" t="s">
        <v>189</v>
      </c>
      <c r="T15" s="21" t="s">
        <v>188</v>
      </c>
      <c r="U15" s="21" t="s">
        <v>187</v>
      </c>
      <c r="V15" s="21" t="s">
        <v>187</v>
      </c>
      <c r="W15" s="21"/>
      <c r="X15" s="22"/>
      <c r="Y15" s="21"/>
      <c r="Z15" s="22"/>
      <c r="AA15" s="22"/>
      <c r="AB15" s="22"/>
      <c r="AC15" s="22"/>
      <c r="AD15" s="22"/>
      <c r="AE15" s="22"/>
      <c r="AF15" s="22"/>
      <c r="AG15" s="41" t="s">
        <v>187</v>
      </c>
      <c r="AH15" s="22"/>
      <c r="AI15" s="22"/>
      <c r="AJ15" s="22"/>
      <c r="AK15" s="22"/>
      <c r="AL15" s="22"/>
      <c r="AM15" s="22"/>
      <c r="AN15" s="22"/>
      <c r="AO15" s="23"/>
      <c r="AP15" s="22"/>
      <c r="AQ15" s="22"/>
      <c r="AR15" s="22"/>
      <c r="AS15" s="22"/>
      <c r="AT15" s="22"/>
    </row>
    <row r="16" spans="1:46" ht="33.75" customHeight="1">
      <c r="A16" s="38" t="s">
        <v>159</v>
      </c>
      <c r="B16" s="30"/>
      <c r="C16" s="21" t="s">
        <v>145</v>
      </c>
      <c r="D16" s="32"/>
      <c r="E16" s="31" t="s">
        <v>105</v>
      </c>
      <c r="F16" s="33"/>
      <c r="G16" s="33"/>
      <c r="H16" s="33"/>
      <c r="I16" s="33"/>
      <c r="J16" s="33"/>
      <c r="K16" s="30"/>
      <c r="L16" s="30"/>
      <c r="M16" s="30"/>
      <c r="N16" s="30"/>
      <c r="O16" s="30"/>
      <c r="P16" s="30"/>
      <c r="Q16" s="30"/>
      <c r="R16" s="30"/>
      <c r="S16" s="30"/>
      <c r="T16" s="34"/>
      <c r="U16" s="34"/>
      <c r="V16" s="34"/>
      <c r="W16" s="34"/>
      <c r="X16" s="35"/>
      <c r="Y16" s="35"/>
      <c r="Z16" s="35"/>
      <c r="AA16" s="35"/>
      <c r="AB16" s="34"/>
      <c r="AC16" s="34"/>
      <c r="AD16" s="34"/>
      <c r="AE16" s="34"/>
      <c r="AF16" s="34"/>
      <c r="AG16" s="41" t="s">
        <v>138</v>
      </c>
      <c r="AH16" s="32"/>
      <c r="AI16" s="34"/>
      <c r="AJ16" s="32"/>
      <c r="AK16" s="34"/>
      <c r="AL16" s="32"/>
      <c r="AM16" s="34"/>
      <c r="AN16" s="32"/>
      <c r="AO16" s="23" t="s">
        <v>24</v>
      </c>
      <c r="AP16" s="32"/>
      <c r="AQ16" s="32"/>
      <c r="AR16" s="32"/>
      <c r="AS16" s="32"/>
      <c r="AT16" s="32"/>
    </row>
    <row r="17" spans="1:46" s="23" customFormat="1" ht="48.75" customHeight="1">
      <c r="A17" s="38" t="s">
        <v>17</v>
      </c>
      <c r="B17" s="21" t="s">
        <v>106</v>
      </c>
      <c r="C17" s="21" t="s">
        <v>100</v>
      </c>
      <c r="D17" s="21" t="s">
        <v>101</v>
      </c>
      <c r="E17" s="21" t="s">
        <v>102</v>
      </c>
      <c r="F17" s="22"/>
      <c r="G17" s="21" t="s">
        <v>26</v>
      </c>
      <c r="H17" s="21" t="s">
        <v>26</v>
      </c>
      <c r="I17" s="22"/>
      <c r="J17" s="21" t="s">
        <v>26</v>
      </c>
      <c r="K17" s="21" t="s">
        <v>26</v>
      </c>
      <c r="L17" s="41" t="s">
        <v>117</v>
      </c>
      <c r="M17" s="22"/>
      <c r="N17" s="41" t="s">
        <v>160</v>
      </c>
      <c r="O17" s="41" t="s">
        <v>118</v>
      </c>
      <c r="P17" s="41" t="s">
        <v>99</v>
      </c>
      <c r="Q17" s="21" t="s">
        <v>99</v>
      </c>
      <c r="R17" s="41" t="s">
        <v>133</v>
      </c>
      <c r="S17" s="41" t="s">
        <v>133</v>
      </c>
      <c r="T17" s="41" t="s">
        <v>134</v>
      </c>
      <c r="U17" s="41" t="s">
        <v>135</v>
      </c>
      <c r="V17" s="41" t="s">
        <v>136</v>
      </c>
      <c r="W17" s="42"/>
      <c r="X17" s="22"/>
      <c r="Y17" s="41" t="s">
        <v>137</v>
      </c>
      <c r="Z17" s="22"/>
      <c r="AA17" s="3"/>
      <c r="AD17" s="22"/>
      <c r="AE17" s="22"/>
      <c r="AF17" s="23" t="s">
        <v>25</v>
      </c>
      <c r="AG17" s="23" t="s">
        <v>185</v>
      </c>
      <c r="AH17" s="22"/>
      <c r="AI17" s="21" t="s">
        <v>26</v>
      </c>
      <c r="AJ17" s="22"/>
      <c r="AK17" s="22"/>
      <c r="AL17" s="22"/>
      <c r="AM17" s="22"/>
      <c r="AN17" s="22"/>
      <c r="AO17" s="49" t="s">
        <v>35</v>
      </c>
      <c r="AP17" s="22"/>
      <c r="AQ17" s="22"/>
      <c r="AR17" s="22"/>
      <c r="AS17" s="22"/>
      <c r="AT17" s="23" t="s">
        <v>115</v>
      </c>
    </row>
    <row r="18" spans="1:46" s="32" customFormat="1" ht="87" customHeight="1">
      <c r="A18" s="38" t="s">
        <v>161</v>
      </c>
      <c r="B18" s="21"/>
      <c r="C18" s="31" t="s">
        <v>121</v>
      </c>
      <c r="E18" s="31" t="s">
        <v>144</v>
      </c>
      <c r="F18" s="31"/>
      <c r="G18" s="31"/>
      <c r="H18" s="31"/>
      <c r="I18" s="31"/>
      <c r="J18" s="31"/>
      <c r="K18" s="31"/>
      <c r="L18" s="73"/>
      <c r="M18" s="31"/>
      <c r="N18" s="31"/>
      <c r="O18" s="31"/>
      <c r="P18" s="31" t="s">
        <v>132</v>
      </c>
      <c r="Q18" s="31"/>
      <c r="R18" s="31"/>
      <c r="S18" s="31"/>
      <c r="T18" s="74" t="s">
        <v>29</v>
      </c>
      <c r="U18" s="31"/>
      <c r="V18" s="31"/>
      <c r="W18" s="31" t="s">
        <v>128</v>
      </c>
      <c r="X18" s="31" t="s">
        <v>27</v>
      </c>
      <c r="Y18" s="31"/>
      <c r="Z18" s="31"/>
      <c r="AA18" s="75" t="s">
        <v>28</v>
      </c>
      <c r="AB18" s="76" t="s">
        <v>129</v>
      </c>
      <c r="AC18" s="77" t="s">
        <v>2</v>
      </c>
      <c r="AD18" s="75" t="s">
        <v>30</v>
      </c>
      <c r="AE18" s="31" t="s">
        <v>31</v>
      </c>
      <c r="AN18" s="32" t="s">
        <v>32</v>
      </c>
      <c r="AP18" s="76" t="s">
        <v>33</v>
      </c>
      <c r="AR18" s="32" t="s">
        <v>119</v>
      </c>
      <c r="AS18" s="32" t="s">
        <v>120</v>
      </c>
      <c r="AT18" s="78" t="s">
        <v>34</v>
      </c>
    </row>
    <row r="19" spans="1:97" s="2" customFormat="1" ht="12.75" customHeight="1">
      <c r="A19" s="38" t="s">
        <v>18</v>
      </c>
      <c r="B19" s="6" t="s">
        <v>162</v>
      </c>
      <c r="C19" s="6" t="s">
        <v>163</v>
      </c>
      <c r="D19" s="6" t="s">
        <v>163</v>
      </c>
      <c r="E19" s="6" t="s">
        <v>163</v>
      </c>
      <c r="F19" s="6" t="s">
        <v>163</v>
      </c>
      <c r="G19" s="6" t="s">
        <v>162</v>
      </c>
      <c r="H19" s="6" t="s">
        <v>162</v>
      </c>
      <c r="I19" s="6" t="s">
        <v>162</v>
      </c>
      <c r="J19" s="6" t="s">
        <v>163</v>
      </c>
      <c r="K19" s="6" t="s">
        <v>163</v>
      </c>
      <c r="L19" s="6" t="s">
        <v>162</v>
      </c>
      <c r="M19" s="6" t="s">
        <v>162</v>
      </c>
      <c r="N19" s="6" t="s">
        <v>162</v>
      </c>
      <c r="O19" s="6" t="s">
        <v>162</v>
      </c>
      <c r="P19" s="6" t="s">
        <v>162</v>
      </c>
      <c r="Q19" s="80" t="s">
        <v>163</v>
      </c>
      <c r="R19" s="80" t="s">
        <v>163</v>
      </c>
      <c r="S19" s="80" t="s">
        <v>163</v>
      </c>
      <c r="T19" s="80" t="s">
        <v>163</v>
      </c>
      <c r="U19" s="80" t="s">
        <v>63</v>
      </c>
      <c r="V19" s="80" t="s">
        <v>63</v>
      </c>
      <c r="W19" s="80" t="s">
        <v>163</v>
      </c>
      <c r="X19" s="80" t="s">
        <v>63</v>
      </c>
      <c r="Y19" s="80" t="s">
        <v>163</v>
      </c>
      <c r="Z19" s="80" t="s">
        <v>163</v>
      </c>
      <c r="AA19" s="80" t="s">
        <v>163</v>
      </c>
      <c r="AB19" s="80" t="s">
        <v>63</v>
      </c>
      <c r="AC19" s="80" t="s">
        <v>64</v>
      </c>
      <c r="AD19" s="80" t="s">
        <v>163</v>
      </c>
      <c r="AE19" s="80" t="s">
        <v>163</v>
      </c>
      <c r="AF19" s="80" t="s">
        <v>65</v>
      </c>
      <c r="AG19" s="80" t="s">
        <v>163</v>
      </c>
      <c r="AH19" s="80" t="s">
        <v>163</v>
      </c>
      <c r="AI19" s="80" t="s">
        <v>163</v>
      </c>
      <c r="AJ19" s="80" t="s">
        <v>63</v>
      </c>
      <c r="AK19" s="80" t="s">
        <v>163</v>
      </c>
      <c r="AL19" s="80" t="s">
        <v>63</v>
      </c>
      <c r="AM19" s="80" t="s">
        <v>163</v>
      </c>
      <c r="AN19" s="80" t="s">
        <v>63</v>
      </c>
      <c r="AO19" s="80" t="s">
        <v>163</v>
      </c>
      <c r="AP19" s="80" t="s">
        <v>163</v>
      </c>
      <c r="AQ19" s="80" t="s">
        <v>163</v>
      </c>
      <c r="AR19" s="80" t="s">
        <v>65</v>
      </c>
      <c r="AS19" s="80" t="s">
        <v>163</v>
      </c>
      <c r="AT19" s="80" t="s">
        <v>163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</row>
    <row r="20" spans="1:97" s="2" customFormat="1" ht="37.5" customHeight="1">
      <c r="A20" s="38" t="s">
        <v>122</v>
      </c>
      <c r="B20" s="6" t="s">
        <v>7</v>
      </c>
      <c r="C20" s="6" t="s">
        <v>164</v>
      </c>
      <c r="D20" s="20" t="s">
        <v>66</v>
      </c>
      <c r="E20" s="6" t="s">
        <v>8</v>
      </c>
      <c r="F20" s="6" t="s">
        <v>164</v>
      </c>
      <c r="G20" s="6" t="s">
        <v>67</v>
      </c>
      <c r="H20" s="6" t="s">
        <v>67</v>
      </c>
      <c r="I20" s="6" t="s">
        <v>68</v>
      </c>
      <c r="J20" s="6" t="s">
        <v>67</v>
      </c>
      <c r="K20" s="6" t="s">
        <v>7</v>
      </c>
      <c r="L20" s="6" t="s">
        <v>164</v>
      </c>
      <c r="M20" s="6" t="s">
        <v>69</v>
      </c>
      <c r="N20" s="6" t="s">
        <v>70</v>
      </c>
      <c r="O20" s="6" t="s">
        <v>70</v>
      </c>
      <c r="P20" s="6" t="s">
        <v>164</v>
      </c>
      <c r="Q20" s="6" t="s">
        <v>164</v>
      </c>
      <c r="R20" s="6" t="s">
        <v>71</v>
      </c>
      <c r="S20" s="6" t="s">
        <v>72</v>
      </c>
      <c r="T20" s="72" t="s">
        <v>73</v>
      </c>
      <c r="U20" s="6" t="s">
        <v>74</v>
      </c>
      <c r="V20" s="6" t="s">
        <v>9</v>
      </c>
      <c r="W20" s="6" t="s">
        <v>75</v>
      </c>
      <c r="X20" s="6" t="s">
        <v>76</v>
      </c>
      <c r="Y20" s="6" t="s">
        <v>10</v>
      </c>
      <c r="Z20" s="6" t="s">
        <v>0</v>
      </c>
      <c r="AA20" s="6" t="s">
        <v>67</v>
      </c>
      <c r="AB20" s="6" t="s">
        <v>1</v>
      </c>
      <c r="AC20" s="6" t="s">
        <v>67</v>
      </c>
      <c r="AD20" s="6" t="s">
        <v>8</v>
      </c>
      <c r="AE20" s="6" t="s">
        <v>3</v>
      </c>
      <c r="AF20" s="20" t="s">
        <v>4</v>
      </c>
      <c r="AG20" s="20" t="s">
        <v>5</v>
      </c>
      <c r="AH20" s="20" t="s">
        <v>6</v>
      </c>
      <c r="AI20" s="20" t="s">
        <v>165</v>
      </c>
      <c r="AJ20" s="20" t="s">
        <v>11</v>
      </c>
      <c r="AK20" s="20" t="s">
        <v>67</v>
      </c>
      <c r="AL20" s="20" t="s">
        <v>12</v>
      </c>
      <c r="AM20" s="20" t="s">
        <v>67</v>
      </c>
      <c r="AN20" s="20" t="s">
        <v>13</v>
      </c>
      <c r="AO20" s="20" t="s">
        <v>14</v>
      </c>
      <c r="AP20" s="20" t="s">
        <v>15</v>
      </c>
      <c r="AQ20" s="20" t="s">
        <v>15</v>
      </c>
      <c r="AR20" s="20" t="s">
        <v>16</v>
      </c>
      <c r="AS20" s="20" t="s">
        <v>164</v>
      </c>
      <c r="AT20" s="20" t="s">
        <v>164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</row>
    <row r="21" spans="1:46" ht="12">
      <c r="A21" s="5" t="s">
        <v>130</v>
      </c>
      <c r="B21" s="6"/>
      <c r="E21" s="3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0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</row>
    <row r="22" spans="1:46" ht="12">
      <c r="A22" s="5"/>
      <c r="B22" s="6"/>
      <c r="E22" s="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0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</row>
    <row r="23" spans="1:46" ht="27" customHeight="1">
      <c r="A23" s="39" t="s">
        <v>96</v>
      </c>
      <c r="B23" s="83" t="s">
        <v>64</v>
      </c>
      <c r="C23" s="84" t="s">
        <v>95</v>
      </c>
      <c r="D23" s="82" t="s">
        <v>95</v>
      </c>
      <c r="E23" s="82" t="s">
        <v>95</v>
      </c>
      <c r="F23" s="82" t="s">
        <v>95</v>
      </c>
      <c r="G23" s="82" t="s">
        <v>95</v>
      </c>
      <c r="H23" s="82" t="s">
        <v>95</v>
      </c>
      <c r="I23" s="82" t="s">
        <v>95</v>
      </c>
      <c r="J23" s="82" t="s">
        <v>95</v>
      </c>
      <c r="K23" s="82" t="s">
        <v>95</v>
      </c>
      <c r="L23" s="82" t="s">
        <v>95</v>
      </c>
      <c r="M23" s="82" t="s">
        <v>95</v>
      </c>
      <c r="N23" s="82" t="s">
        <v>95</v>
      </c>
      <c r="O23" s="82" t="s">
        <v>95</v>
      </c>
      <c r="P23" s="82" t="s">
        <v>95</v>
      </c>
      <c r="Q23" s="82" t="s">
        <v>95</v>
      </c>
      <c r="R23" s="82" t="s">
        <v>95</v>
      </c>
      <c r="S23" s="82" t="s">
        <v>95</v>
      </c>
      <c r="T23" s="82" t="s">
        <v>95</v>
      </c>
      <c r="U23" s="82" t="s">
        <v>95</v>
      </c>
      <c r="V23" s="82" t="s">
        <v>95</v>
      </c>
      <c r="W23" s="82" t="s">
        <v>95</v>
      </c>
      <c r="X23" s="82" t="s">
        <v>95</v>
      </c>
      <c r="Y23" s="82" t="s">
        <v>95</v>
      </c>
      <c r="Z23" s="82" t="s">
        <v>95</v>
      </c>
      <c r="AA23" s="82" t="s">
        <v>95</v>
      </c>
      <c r="AB23" s="82" t="s">
        <v>95</v>
      </c>
      <c r="AC23" s="82" t="s">
        <v>95</v>
      </c>
      <c r="AD23" s="82" t="s">
        <v>95</v>
      </c>
      <c r="AE23" s="82" t="s">
        <v>95</v>
      </c>
      <c r="AF23" s="82" t="s">
        <v>95</v>
      </c>
      <c r="AG23" s="82" t="s">
        <v>95</v>
      </c>
      <c r="AH23" s="82" t="s">
        <v>95</v>
      </c>
      <c r="AI23" s="82" t="s">
        <v>95</v>
      </c>
      <c r="AJ23" s="82" t="s">
        <v>95</v>
      </c>
      <c r="AK23" s="82" t="s">
        <v>95</v>
      </c>
      <c r="AL23" s="82" t="s">
        <v>95</v>
      </c>
      <c r="AM23" s="82" t="s">
        <v>95</v>
      </c>
      <c r="AN23" s="82" t="s">
        <v>95</v>
      </c>
      <c r="AO23" s="52" t="s">
        <v>176</v>
      </c>
      <c r="AP23" s="52" t="s">
        <v>23</v>
      </c>
      <c r="AQ23" s="82" t="s">
        <v>95</v>
      </c>
      <c r="AR23" s="82" t="s">
        <v>95</v>
      </c>
      <c r="AS23" s="82" t="s">
        <v>95</v>
      </c>
      <c r="AT23" s="82" t="s">
        <v>95</v>
      </c>
    </row>
    <row r="24" spans="1:46" ht="12">
      <c r="A24" s="39" t="s">
        <v>94</v>
      </c>
      <c r="B24" s="85" t="s">
        <v>95</v>
      </c>
      <c r="C24" s="84" t="s">
        <v>95</v>
      </c>
      <c r="D24" s="82" t="s">
        <v>95</v>
      </c>
      <c r="E24" s="82" t="s">
        <v>95</v>
      </c>
      <c r="F24" s="82" t="s">
        <v>95</v>
      </c>
      <c r="G24" s="82" t="s">
        <v>95</v>
      </c>
      <c r="H24" s="82" t="s">
        <v>95</v>
      </c>
      <c r="I24" s="82" t="s">
        <v>95</v>
      </c>
      <c r="J24" s="82" t="s">
        <v>95</v>
      </c>
      <c r="K24" s="82" t="s">
        <v>95</v>
      </c>
      <c r="L24" s="82" t="s">
        <v>95</v>
      </c>
      <c r="M24" s="82" t="s">
        <v>95</v>
      </c>
      <c r="N24" s="82" t="s">
        <v>95</v>
      </c>
      <c r="O24" s="82" t="s">
        <v>95</v>
      </c>
      <c r="P24" s="82" t="s">
        <v>95</v>
      </c>
      <c r="Q24" s="82" t="s">
        <v>95</v>
      </c>
      <c r="R24" s="82" t="s">
        <v>95</v>
      </c>
      <c r="S24" s="82" t="s">
        <v>95</v>
      </c>
      <c r="T24" s="82" t="s">
        <v>95</v>
      </c>
      <c r="U24" s="82" t="s">
        <v>95</v>
      </c>
      <c r="V24" s="82" t="s">
        <v>95</v>
      </c>
      <c r="W24" s="82" t="s">
        <v>95</v>
      </c>
      <c r="X24" s="82" t="s">
        <v>95</v>
      </c>
      <c r="Y24" s="82" t="s">
        <v>95</v>
      </c>
      <c r="Z24" s="82" t="s">
        <v>95</v>
      </c>
      <c r="AA24" s="82" t="s">
        <v>95</v>
      </c>
      <c r="AB24" s="82" t="s">
        <v>95</v>
      </c>
      <c r="AC24" s="82" t="s">
        <v>95</v>
      </c>
      <c r="AD24" s="82" t="s">
        <v>95</v>
      </c>
      <c r="AE24" s="82" t="s">
        <v>95</v>
      </c>
      <c r="AF24" s="82" t="s">
        <v>95</v>
      </c>
      <c r="AG24" s="82" t="s">
        <v>95</v>
      </c>
      <c r="AH24" s="82" t="s">
        <v>95</v>
      </c>
      <c r="AI24" s="82" t="s">
        <v>95</v>
      </c>
      <c r="AJ24" s="82" t="s">
        <v>95</v>
      </c>
      <c r="AK24" s="82" t="s">
        <v>95</v>
      </c>
      <c r="AL24" s="82" t="s">
        <v>95</v>
      </c>
      <c r="AM24" s="82" t="s">
        <v>95</v>
      </c>
      <c r="AN24" s="82" t="s">
        <v>95</v>
      </c>
      <c r="AO24" s="82" t="s">
        <v>95</v>
      </c>
      <c r="AP24" s="82" t="s">
        <v>95</v>
      </c>
      <c r="AQ24" s="82" t="s">
        <v>95</v>
      </c>
      <c r="AR24" s="82" t="s">
        <v>95</v>
      </c>
      <c r="AS24" s="82" t="s">
        <v>95</v>
      </c>
      <c r="AT24" s="82" t="s">
        <v>95</v>
      </c>
    </row>
    <row r="25" spans="1:46" ht="12">
      <c r="A25" s="39" t="s">
        <v>107</v>
      </c>
      <c r="B25" s="85" t="s">
        <v>95</v>
      </c>
      <c r="C25" s="84" t="s">
        <v>95</v>
      </c>
      <c r="D25" s="82" t="s">
        <v>95</v>
      </c>
      <c r="E25" s="82" t="s">
        <v>95</v>
      </c>
      <c r="F25" s="82" t="s">
        <v>95</v>
      </c>
      <c r="G25" s="82" t="s">
        <v>95</v>
      </c>
      <c r="H25" s="82" t="s">
        <v>95</v>
      </c>
      <c r="I25" s="82" t="s">
        <v>95</v>
      </c>
      <c r="J25" s="83" t="s">
        <v>131</v>
      </c>
      <c r="K25" s="82" t="s">
        <v>95</v>
      </c>
      <c r="L25" s="82" t="s">
        <v>95</v>
      </c>
      <c r="M25" s="82" t="s">
        <v>95</v>
      </c>
      <c r="N25" s="82" t="s">
        <v>95</v>
      </c>
      <c r="O25" s="82" t="s">
        <v>95</v>
      </c>
      <c r="P25" s="82" t="s">
        <v>95</v>
      </c>
      <c r="Q25" s="82" t="s">
        <v>95</v>
      </c>
      <c r="R25" s="82" t="s">
        <v>95</v>
      </c>
      <c r="S25" s="82" t="s">
        <v>95</v>
      </c>
      <c r="T25" s="82" t="s">
        <v>95</v>
      </c>
      <c r="U25" s="82" t="s">
        <v>95</v>
      </c>
      <c r="V25" s="83" t="s">
        <v>127</v>
      </c>
      <c r="W25" s="82" t="s">
        <v>95</v>
      </c>
      <c r="X25" s="82" t="s">
        <v>95</v>
      </c>
      <c r="Y25" s="82" t="s">
        <v>95</v>
      </c>
      <c r="Z25" s="83" t="s">
        <v>20</v>
      </c>
      <c r="AA25" s="82" t="s">
        <v>95</v>
      </c>
      <c r="AB25" s="82" t="s">
        <v>95</v>
      </c>
      <c r="AC25" s="82" t="s">
        <v>95</v>
      </c>
      <c r="AD25" s="82" t="s">
        <v>95</v>
      </c>
      <c r="AE25" s="82" t="s">
        <v>95</v>
      </c>
      <c r="AF25" s="82" t="s">
        <v>95</v>
      </c>
      <c r="AG25" s="82" t="s">
        <v>95</v>
      </c>
      <c r="AH25" s="82" t="s">
        <v>95</v>
      </c>
      <c r="AI25" s="82" t="s">
        <v>95</v>
      </c>
      <c r="AJ25" s="82" t="s">
        <v>95</v>
      </c>
      <c r="AK25" s="82" t="s">
        <v>95</v>
      </c>
      <c r="AL25" s="82" t="s">
        <v>95</v>
      </c>
      <c r="AM25" s="82" t="s">
        <v>95</v>
      </c>
      <c r="AN25" s="82" t="s">
        <v>95</v>
      </c>
      <c r="AO25" s="82" t="s">
        <v>95</v>
      </c>
      <c r="AP25" s="82" t="s">
        <v>95</v>
      </c>
      <c r="AQ25" s="82" t="s">
        <v>95</v>
      </c>
      <c r="AR25" s="82" t="s">
        <v>95</v>
      </c>
      <c r="AS25" s="82" t="s">
        <v>95</v>
      </c>
      <c r="AT25" s="82" t="s">
        <v>95</v>
      </c>
    </row>
    <row r="26" spans="1:46" ht="12">
      <c r="A26" s="39" t="s">
        <v>175</v>
      </c>
      <c r="B26" s="85" t="s">
        <v>95</v>
      </c>
      <c r="C26" s="84" t="s">
        <v>95</v>
      </c>
      <c r="D26" s="82" t="s">
        <v>95</v>
      </c>
      <c r="E26" s="82" t="s">
        <v>95</v>
      </c>
      <c r="F26" s="82" t="s">
        <v>95</v>
      </c>
      <c r="G26" s="82" t="s">
        <v>95</v>
      </c>
      <c r="H26" s="82" t="s">
        <v>95</v>
      </c>
      <c r="I26" s="82" t="s">
        <v>95</v>
      </c>
      <c r="J26" s="82" t="s">
        <v>95</v>
      </c>
      <c r="K26" s="82" t="s">
        <v>95</v>
      </c>
      <c r="L26" s="82" t="s">
        <v>95</v>
      </c>
      <c r="M26" s="82" t="s">
        <v>95</v>
      </c>
      <c r="N26" s="82" t="s">
        <v>95</v>
      </c>
      <c r="O26" s="82" t="s">
        <v>95</v>
      </c>
      <c r="P26" s="82" t="s">
        <v>95</v>
      </c>
      <c r="Q26" s="82" t="s">
        <v>95</v>
      </c>
      <c r="R26" s="82" t="s">
        <v>95</v>
      </c>
      <c r="S26" s="82" t="s">
        <v>95</v>
      </c>
      <c r="T26" s="82" t="s">
        <v>95</v>
      </c>
      <c r="U26" s="82" t="s">
        <v>95</v>
      </c>
      <c r="V26" s="82" t="s">
        <v>95</v>
      </c>
      <c r="W26" s="82" t="s">
        <v>95</v>
      </c>
      <c r="X26" s="82" t="s">
        <v>95</v>
      </c>
      <c r="Y26" s="82" t="s">
        <v>95</v>
      </c>
      <c r="Z26" s="82" t="s">
        <v>95</v>
      </c>
      <c r="AA26" s="82" t="s">
        <v>95</v>
      </c>
      <c r="AB26" s="82" t="s">
        <v>95</v>
      </c>
      <c r="AC26" s="82" t="s">
        <v>95</v>
      </c>
      <c r="AD26" s="82" t="s">
        <v>95</v>
      </c>
      <c r="AE26" s="82" t="s">
        <v>95</v>
      </c>
      <c r="AF26" s="82" t="s">
        <v>95</v>
      </c>
      <c r="AG26" s="82" t="s">
        <v>95</v>
      </c>
      <c r="AH26" s="82" t="s">
        <v>95</v>
      </c>
      <c r="AI26" s="82" t="s">
        <v>95</v>
      </c>
      <c r="AJ26" s="82" t="s">
        <v>95</v>
      </c>
      <c r="AK26" s="82" t="s">
        <v>95</v>
      </c>
      <c r="AL26" s="82" t="s">
        <v>95</v>
      </c>
      <c r="AM26" s="82" t="s">
        <v>95</v>
      </c>
      <c r="AN26" s="82" t="s">
        <v>95</v>
      </c>
      <c r="AO26" s="82" t="s">
        <v>95</v>
      </c>
      <c r="AP26" s="82" t="s">
        <v>95</v>
      </c>
      <c r="AQ26" s="82" t="s">
        <v>95</v>
      </c>
      <c r="AR26" s="82" t="s">
        <v>95</v>
      </c>
      <c r="AS26" s="82" t="s">
        <v>95</v>
      </c>
      <c r="AT26" s="82" t="s">
        <v>95</v>
      </c>
    </row>
    <row r="27" spans="1:46" ht="12">
      <c r="A27" s="39" t="s">
        <v>177</v>
      </c>
      <c r="B27" s="85" t="s">
        <v>95</v>
      </c>
      <c r="C27" s="84" t="s">
        <v>95</v>
      </c>
      <c r="D27" s="82" t="s">
        <v>95</v>
      </c>
      <c r="E27" s="82" t="s">
        <v>95</v>
      </c>
      <c r="F27" s="82" t="s">
        <v>95</v>
      </c>
      <c r="G27" s="82" t="s">
        <v>95</v>
      </c>
      <c r="H27" s="82" t="s">
        <v>95</v>
      </c>
      <c r="I27" s="82" t="s">
        <v>95</v>
      </c>
      <c r="J27" s="82" t="s">
        <v>95</v>
      </c>
      <c r="K27" s="82" t="s">
        <v>95</v>
      </c>
      <c r="L27" s="82" t="s">
        <v>95</v>
      </c>
      <c r="M27" s="82" t="s">
        <v>95</v>
      </c>
      <c r="N27" s="82" t="s">
        <v>95</v>
      </c>
      <c r="O27" s="82" t="s">
        <v>95</v>
      </c>
      <c r="P27" s="82" t="s">
        <v>95</v>
      </c>
      <c r="Q27" s="82" t="s">
        <v>95</v>
      </c>
      <c r="R27" s="82" t="s">
        <v>95</v>
      </c>
      <c r="S27" s="82" t="s">
        <v>95</v>
      </c>
      <c r="T27" s="82" t="s">
        <v>95</v>
      </c>
      <c r="U27" s="82" t="s">
        <v>95</v>
      </c>
      <c r="V27" s="82" t="s">
        <v>95</v>
      </c>
      <c r="W27" s="82" t="s">
        <v>95</v>
      </c>
      <c r="X27" s="82" t="s">
        <v>95</v>
      </c>
      <c r="Y27" s="82" t="s">
        <v>95</v>
      </c>
      <c r="Z27" s="82" t="s">
        <v>95</v>
      </c>
      <c r="AA27" s="82" t="s">
        <v>95</v>
      </c>
      <c r="AB27" s="82" t="s">
        <v>95</v>
      </c>
      <c r="AC27" s="82" t="s">
        <v>95</v>
      </c>
      <c r="AD27" s="82" t="s">
        <v>95</v>
      </c>
      <c r="AE27" s="82" t="s">
        <v>95</v>
      </c>
      <c r="AF27" s="82" t="s">
        <v>95</v>
      </c>
      <c r="AG27" s="82" t="s">
        <v>95</v>
      </c>
      <c r="AH27" s="82" t="s">
        <v>95</v>
      </c>
      <c r="AI27" s="82" t="s">
        <v>95</v>
      </c>
      <c r="AJ27" s="82" t="s">
        <v>95</v>
      </c>
      <c r="AK27" s="82" t="s">
        <v>95</v>
      </c>
      <c r="AL27" s="82" t="s">
        <v>95</v>
      </c>
      <c r="AM27" s="82" t="s">
        <v>95</v>
      </c>
      <c r="AN27" s="82" t="s">
        <v>95</v>
      </c>
      <c r="AO27" s="82" t="s">
        <v>95</v>
      </c>
      <c r="AP27" s="82" t="s">
        <v>95</v>
      </c>
      <c r="AQ27" s="82" t="s">
        <v>95</v>
      </c>
      <c r="AR27" s="82" t="s">
        <v>95</v>
      </c>
      <c r="AS27" s="82" t="s">
        <v>95</v>
      </c>
      <c r="AT27" s="82" t="s">
        <v>95</v>
      </c>
    </row>
    <row r="28" spans="1:46" ht="12">
      <c r="A28" s="39" t="s">
        <v>178</v>
      </c>
      <c r="B28" s="85" t="s">
        <v>95</v>
      </c>
      <c r="C28" s="84" t="s">
        <v>95</v>
      </c>
      <c r="D28" s="82" t="s">
        <v>95</v>
      </c>
      <c r="E28" s="82" t="s">
        <v>95</v>
      </c>
      <c r="F28" s="82" t="s">
        <v>95</v>
      </c>
      <c r="G28" s="82" t="s">
        <v>95</v>
      </c>
      <c r="H28" s="82" t="s">
        <v>95</v>
      </c>
      <c r="I28" s="82" t="s">
        <v>95</v>
      </c>
      <c r="J28" s="82" t="s">
        <v>95</v>
      </c>
      <c r="K28" s="82" t="s">
        <v>95</v>
      </c>
      <c r="L28" s="82" t="s">
        <v>95</v>
      </c>
      <c r="M28" s="82" t="s">
        <v>95</v>
      </c>
      <c r="N28" s="82" t="s">
        <v>95</v>
      </c>
      <c r="O28" s="82" t="s">
        <v>95</v>
      </c>
      <c r="P28" s="82" t="s">
        <v>95</v>
      </c>
      <c r="Q28" s="82" t="s">
        <v>95</v>
      </c>
      <c r="R28" s="82" t="s">
        <v>95</v>
      </c>
      <c r="S28" s="82" t="s">
        <v>95</v>
      </c>
      <c r="T28" s="82" t="s">
        <v>95</v>
      </c>
      <c r="U28" s="82" t="s">
        <v>95</v>
      </c>
      <c r="V28" s="82" t="s">
        <v>95</v>
      </c>
      <c r="W28" s="82" t="s">
        <v>95</v>
      </c>
      <c r="X28" s="82" t="s">
        <v>95</v>
      </c>
      <c r="Y28" s="82" t="s">
        <v>95</v>
      </c>
      <c r="Z28" s="82" t="s">
        <v>95</v>
      </c>
      <c r="AA28" s="82" t="s">
        <v>95</v>
      </c>
      <c r="AB28" s="82" t="s">
        <v>95</v>
      </c>
      <c r="AC28" s="82" t="s">
        <v>95</v>
      </c>
      <c r="AD28" s="82" t="s">
        <v>95</v>
      </c>
      <c r="AE28" s="82" t="s">
        <v>95</v>
      </c>
      <c r="AF28" s="82" t="s">
        <v>95</v>
      </c>
      <c r="AG28" s="82" t="s">
        <v>95</v>
      </c>
      <c r="AH28" s="82" t="s">
        <v>95</v>
      </c>
      <c r="AI28" s="82" t="s">
        <v>95</v>
      </c>
      <c r="AJ28" s="82" t="s">
        <v>95</v>
      </c>
      <c r="AK28" s="82" t="s">
        <v>95</v>
      </c>
      <c r="AL28" s="82" t="s">
        <v>95</v>
      </c>
      <c r="AM28" s="82" t="s">
        <v>95</v>
      </c>
      <c r="AN28" s="82" t="s">
        <v>95</v>
      </c>
      <c r="AO28" s="82" t="s">
        <v>95</v>
      </c>
      <c r="AP28" s="82" t="s">
        <v>95</v>
      </c>
      <c r="AQ28" s="82" t="s">
        <v>95</v>
      </c>
      <c r="AR28" s="82" t="s">
        <v>95</v>
      </c>
      <c r="AS28" s="82" t="s">
        <v>95</v>
      </c>
      <c r="AT28" s="82" t="s">
        <v>95</v>
      </c>
    </row>
    <row r="29" spans="1:46" ht="12">
      <c r="A29" s="39" t="s">
        <v>179</v>
      </c>
      <c r="B29" s="85" t="s">
        <v>95</v>
      </c>
      <c r="C29" s="84" t="s">
        <v>95</v>
      </c>
      <c r="D29" s="82" t="s">
        <v>95</v>
      </c>
      <c r="E29" s="82" t="s">
        <v>95</v>
      </c>
      <c r="F29" s="82" t="s">
        <v>95</v>
      </c>
      <c r="G29" s="82" t="s">
        <v>95</v>
      </c>
      <c r="H29" s="82" t="s">
        <v>95</v>
      </c>
      <c r="I29" s="82" t="s">
        <v>95</v>
      </c>
      <c r="J29" s="82" t="s">
        <v>95</v>
      </c>
      <c r="K29" s="82" t="s">
        <v>95</v>
      </c>
      <c r="L29" s="82" t="s">
        <v>95</v>
      </c>
      <c r="M29" s="82" t="s">
        <v>95</v>
      </c>
      <c r="N29" s="82" t="s">
        <v>95</v>
      </c>
      <c r="O29" s="82" t="s">
        <v>95</v>
      </c>
      <c r="P29" s="82" t="s">
        <v>95</v>
      </c>
      <c r="Q29" s="82" t="s">
        <v>95</v>
      </c>
      <c r="R29" s="82" t="s">
        <v>95</v>
      </c>
      <c r="S29" s="82" t="s">
        <v>95</v>
      </c>
      <c r="T29" s="82" t="s">
        <v>95</v>
      </c>
      <c r="U29" s="82" t="s">
        <v>95</v>
      </c>
      <c r="V29" s="82" t="s">
        <v>95</v>
      </c>
      <c r="W29" s="82" t="s">
        <v>95</v>
      </c>
      <c r="X29" s="82" t="s">
        <v>95</v>
      </c>
      <c r="Y29" s="82" t="s">
        <v>95</v>
      </c>
      <c r="Z29" s="82" t="s">
        <v>95</v>
      </c>
      <c r="AA29" s="82" t="s">
        <v>95</v>
      </c>
      <c r="AB29" s="82" t="s">
        <v>95</v>
      </c>
      <c r="AC29" s="82" t="s">
        <v>95</v>
      </c>
      <c r="AD29" s="82" t="s">
        <v>95</v>
      </c>
      <c r="AE29" s="82" t="s">
        <v>95</v>
      </c>
      <c r="AF29" s="82" t="s">
        <v>95</v>
      </c>
      <c r="AG29" s="82" t="s">
        <v>95</v>
      </c>
      <c r="AH29" s="82" t="s">
        <v>95</v>
      </c>
      <c r="AI29" s="82" t="s">
        <v>95</v>
      </c>
      <c r="AJ29" s="82" t="s">
        <v>95</v>
      </c>
      <c r="AK29" s="82" t="s">
        <v>95</v>
      </c>
      <c r="AL29" s="82" t="s">
        <v>95</v>
      </c>
      <c r="AM29" s="82" t="s">
        <v>95</v>
      </c>
      <c r="AN29" s="82" t="s">
        <v>95</v>
      </c>
      <c r="AO29" s="82" t="s">
        <v>95</v>
      </c>
      <c r="AP29" s="82" t="s">
        <v>95</v>
      </c>
      <c r="AQ29" s="82" t="s">
        <v>95</v>
      </c>
      <c r="AR29" s="82" t="s">
        <v>95</v>
      </c>
      <c r="AS29" s="82" t="s">
        <v>95</v>
      </c>
      <c r="AT29" s="82" t="s">
        <v>95</v>
      </c>
    </row>
    <row r="30" spans="1:46" ht="12">
      <c r="A30" s="39" t="s">
        <v>116</v>
      </c>
      <c r="B30" s="84" t="s">
        <v>176</v>
      </c>
      <c r="C30" s="84" t="s">
        <v>176</v>
      </c>
      <c r="D30" s="52" t="s">
        <v>95</v>
      </c>
      <c r="E30" s="52" t="s">
        <v>176</v>
      </c>
      <c r="F30" s="52" t="s">
        <v>176</v>
      </c>
      <c r="G30" s="84" t="s">
        <v>176</v>
      </c>
      <c r="H30" s="84" t="s">
        <v>176</v>
      </c>
      <c r="I30" s="84" t="s">
        <v>176</v>
      </c>
      <c r="J30" s="84" t="s">
        <v>176</v>
      </c>
      <c r="K30" s="82" t="s">
        <v>95</v>
      </c>
      <c r="L30" s="84" t="s">
        <v>176</v>
      </c>
      <c r="M30" s="80" t="s">
        <v>176</v>
      </c>
      <c r="N30" s="80" t="s">
        <v>176</v>
      </c>
      <c r="O30" s="82" t="s">
        <v>95</v>
      </c>
      <c r="P30" s="83" t="s">
        <v>176</v>
      </c>
      <c r="Q30" s="83" t="s">
        <v>176</v>
      </c>
      <c r="R30" s="83" t="s">
        <v>176</v>
      </c>
      <c r="S30" s="83" t="s">
        <v>176</v>
      </c>
      <c r="T30" s="83" t="s">
        <v>176</v>
      </c>
      <c r="U30" s="83" t="s">
        <v>176</v>
      </c>
      <c r="V30" s="82" t="s">
        <v>95</v>
      </c>
      <c r="W30" s="83" t="s">
        <v>20</v>
      </c>
      <c r="X30" s="83" t="s">
        <v>20</v>
      </c>
      <c r="Y30" s="82" t="s">
        <v>95</v>
      </c>
      <c r="Z30" s="52" t="s">
        <v>176</v>
      </c>
      <c r="AA30" s="52" t="s">
        <v>176</v>
      </c>
      <c r="AB30" s="82" t="s">
        <v>95</v>
      </c>
      <c r="AC30" s="52" t="s">
        <v>176</v>
      </c>
      <c r="AD30" s="82" t="s">
        <v>95</v>
      </c>
      <c r="AE30" s="52" t="s">
        <v>176</v>
      </c>
      <c r="AF30" s="52" t="s">
        <v>176</v>
      </c>
      <c r="AG30" s="82" t="s">
        <v>95</v>
      </c>
      <c r="AH30" s="52" t="s">
        <v>176</v>
      </c>
      <c r="AI30" s="52" t="s">
        <v>176</v>
      </c>
      <c r="AJ30" s="52" t="s">
        <v>176</v>
      </c>
      <c r="AK30" s="52" t="s">
        <v>176</v>
      </c>
      <c r="AL30" s="52" t="s">
        <v>176</v>
      </c>
      <c r="AM30" s="52" t="s">
        <v>176</v>
      </c>
      <c r="AN30" s="52" t="s">
        <v>176</v>
      </c>
      <c r="AO30" s="52" t="s">
        <v>176</v>
      </c>
      <c r="AP30" s="52" t="s">
        <v>176</v>
      </c>
      <c r="AQ30" s="83" t="s">
        <v>21</v>
      </c>
      <c r="AR30" s="83" t="s">
        <v>21</v>
      </c>
      <c r="AS30" s="83" t="s">
        <v>21</v>
      </c>
      <c r="AT30" s="83" t="s">
        <v>21</v>
      </c>
    </row>
    <row r="31" spans="1:19" ht="12">
      <c r="A31" s="40"/>
      <c r="B31" s="3"/>
      <c r="F31" s="3"/>
      <c r="G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>
      <c r="A32" s="6"/>
      <c r="B32" s="3"/>
      <c r="F32" s="3"/>
      <c r="G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6">
      <c r="A33" s="6" t="s">
        <v>19</v>
      </c>
      <c r="B33" s="3"/>
      <c r="F33" s="3"/>
      <c r="G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97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ht="10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1:9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7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7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1:9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1:9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1:9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1:9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1:9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</sheetData>
  <printOptions/>
  <pageMargins left="0.7500000000000001" right="0.7500000000000001" top="1" bottom="1" header="0.5" footer="0.5"/>
  <pageSetup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M39" sqref="M39"/>
    </sheetView>
  </sheetViews>
  <sheetFormatPr defaultColWidth="11.421875" defaultRowHeight="12.75"/>
  <cols>
    <col min="2" max="2" width="9.28125" style="0" customWidth="1"/>
    <col min="3" max="3" width="7.7109375" style="0" customWidth="1"/>
    <col min="4" max="4" width="16.00390625" style="0" customWidth="1"/>
    <col min="5" max="5" width="21.421875" style="0" customWidth="1"/>
    <col min="6" max="6" width="8.8515625" style="0" customWidth="1"/>
    <col min="9" max="9" width="9.28125" style="7" customWidth="1"/>
    <col min="11" max="11" width="10.8515625" style="13" customWidth="1"/>
    <col min="12" max="12" width="8.8515625" style="14" customWidth="1"/>
    <col min="13" max="14" width="9.140625" style="14" customWidth="1"/>
    <col min="15" max="15" width="10.8515625" style="15" customWidth="1"/>
    <col min="16" max="16" width="10.8515625" style="13" customWidth="1"/>
    <col min="17" max="18" width="10.8515625" style="14" customWidth="1"/>
    <col min="19" max="19" width="10.8515625" style="15" customWidth="1"/>
  </cols>
  <sheetData>
    <row r="1" spans="2:19" ht="12">
      <c r="B1" t="s">
        <v>79</v>
      </c>
      <c r="C1" t="s">
        <v>182</v>
      </c>
      <c r="D1" t="s">
        <v>114</v>
      </c>
      <c r="E1" t="s">
        <v>180</v>
      </c>
      <c r="F1" t="s">
        <v>181</v>
      </c>
      <c r="G1" t="s">
        <v>97</v>
      </c>
      <c r="H1" t="s">
        <v>183</v>
      </c>
      <c r="I1" s="7" t="s">
        <v>98</v>
      </c>
      <c r="K1" s="10" t="s">
        <v>78</v>
      </c>
      <c r="L1" s="11"/>
      <c r="M1" s="11"/>
      <c r="N1" s="11"/>
      <c r="O1" s="12"/>
      <c r="P1" s="10" t="s">
        <v>77</v>
      </c>
      <c r="Q1" s="11"/>
      <c r="R1" s="11"/>
      <c r="S1" s="12"/>
    </row>
    <row r="3" spans="1:19" ht="12">
      <c r="A3" s="1">
        <v>39663</v>
      </c>
      <c r="B3" s="9">
        <f>IF(C3=0,1,0)</f>
        <v>1</v>
      </c>
      <c r="C3" s="9">
        <f>IF(D3&gt;0.3,1,0)</f>
        <v>0</v>
      </c>
      <c r="D3" s="9">
        <f>IF(F3=0,E3*(F3+1),E3*(F3))</f>
        <v>0</v>
      </c>
      <c r="E3">
        <v>0</v>
      </c>
      <c r="F3" s="7">
        <v>0</v>
      </c>
      <c r="H3">
        <v>1</v>
      </c>
      <c r="I3" s="7">
        <v>0</v>
      </c>
      <c r="O3" s="15">
        <f>IF(SUM(K3:N3)&gt;0,IF(B3=1,1,0),0)</f>
        <v>0</v>
      </c>
      <c r="S3" s="15">
        <f>IF(P3&gt;0,1,0)</f>
        <v>0</v>
      </c>
    </row>
    <row r="4" spans="1:19" ht="12">
      <c r="A4" s="1">
        <v>39664</v>
      </c>
      <c r="B4" s="9">
        <f aca="true" t="shared" si="0" ref="B4:B48">IF(C4=0,1,0)</f>
        <v>1</v>
      </c>
      <c r="C4" s="9">
        <f aca="true" t="shared" si="1" ref="C4:C49">IF(D4&gt;0.3,1,0)</f>
        <v>0</v>
      </c>
      <c r="D4" s="9">
        <f aca="true" t="shared" si="2" ref="D4:D49">IF(F4=0,E4*(F4+1),E4*(F4))</f>
        <v>0.04166666666666667</v>
      </c>
      <c r="E4">
        <v>0.2</v>
      </c>
      <c r="F4" s="7">
        <v>0.20833333333333334</v>
      </c>
      <c r="G4" t="s">
        <v>184</v>
      </c>
      <c r="H4">
        <v>0.5</v>
      </c>
      <c r="I4" s="7">
        <v>0.5833333333333334</v>
      </c>
      <c r="K4" s="16" t="e">
        <f>Overview!#REF!</f>
        <v>#REF!</v>
      </c>
      <c r="L4" s="17" t="e">
        <f>Overview!#REF!</f>
        <v>#REF!</v>
      </c>
      <c r="M4" s="17" t="e">
        <f>Overview!#REF!</f>
        <v>#REF!</v>
      </c>
      <c r="N4" s="17"/>
      <c r="O4" s="15" t="e">
        <f aca="true" t="shared" si="3" ref="O4:O35">IF(SUM(K4:N4)&gt;0,IF(B4=1,1,0),0)</f>
        <v>#REF!</v>
      </c>
      <c r="S4" s="15">
        <f aca="true" t="shared" si="4" ref="S4:S35">IF(P4&gt;0,1,0)</f>
        <v>0</v>
      </c>
    </row>
    <row r="5" spans="1:19" ht="12">
      <c r="A5" s="1">
        <v>39665</v>
      </c>
      <c r="B5" s="9">
        <f t="shared" si="0"/>
        <v>1</v>
      </c>
      <c r="C5" s="9">
        <f t="shared" si="1"/>
        <v>0</v>
      </c>
      <c r="D5" s="9">
        <f t="shared" si="2"/>
        <v>0.2833333333333334</v>
      </c>
      <c r="E5">
        <v>0.4</v>
      </c>
      <c r="F5" s="7">
        <v>0.7083333333333334</v>
      </c>
      <c r="G5" t="s">
        <v>184</v>
      </c>
      <c r="H5">
        <v>1</v>
      </c>
      <c r="I5" s="7">
        <v>0</v>
      </c>
      <c r="O5" s="15">
        <f t="shared" si="3"/>
        <v>0</v>
      </c>
      <c r="S5" s="15">
        <f t="shared" si="4"/>
        <v>0</v>
      </c>
    </row>
    <row r="6" spans="1:19" ht="12">
      <c r="A6" s="1">
        <v>39666</v>
      </c>
      <c r="B6" s="9">
        <f t="shared" si="0"/>
        <v>0</v>
      </c>
      <c r="C6" s="9">
        <f t="shared" si="1"/>
        <v>1</v>
      </c>
      <c r="D6" s="9">
        <f t="shared" si="2"/>
        <v>1</v>
      </c>
      <c r="E6">
        <v>1</v>
      </c>
      <c r="F6" s="7">
        <v>0</v>
      </c>
      <c r="G6" t="s">
        <v>81</v>
      </c>
      <c r="H6">
        <v>1</v>
      </c>
      <c r="I6" s="7">
        <v>0</v>
      </c>
      <c r="K6" s="16" t="e">
        <f>Overview!#REF!</f>
        <v>#REF!</v>
      </c>
      <c r="L6" s="17" t="e">
        <f>Overview!#REF!</f>
        <v>#REF!</v>
      </c>
      <c r="M6" s="17" t="e">
        <f>Overview!#REF!</f>
        <v>#REF!</v>
      </c>
      <c r="N6" s="17"/>
      <c r="O6" s="15" t="e">
        <f t="shared" si="3"/>
        <v>#REF!</v>
      </c>
      <c r="S6" s="15">
        <f t="shared" si="4"/>
        <v>0</v>
      </c>
    </row>
    <row r="7" spans="1:19" ht="12">
      <c r="A7" s="1">
        <v>39667</v>
      </c>
      <c r="B7" s="9">
        <f t="shared" si="0"/>
        <v>0</v>
      </c>
      <c r="C7" s="9">
        <f t="shared" si="1"/>
        <v>1</v>
      </c>
      <c r="D7" s="9">
        <f t="shared" si="2"/>
        <v>1</v>
      </c>
      <c r="E7">
        <v>1</v>
      </c>
      <c r="F7" s="7">
        <v>0</v>
      </c>
      <c r="G7" t="s">
        <v>82</v>
      </c>
      <c r="H7">
        <v>0.6</v>
      </c>
      <c r="I7" s="7">
        <v>0</v>
      </c>
      <c r="K7" s="16" t="e">
        <f>Overview!#REF!</f>
        <v>#REF!</v>
      </c>
      <c r="L7" s="17" t="e">
        <f>Overview!#REF!</f>
        <v>#REF!</v>
      </c>
      <c r="O7" s="15" t="e">
        <f t="shared" si="3"/>
        <v>#REF!</v>
      </c>
      <c r="S7" s="15">
        <f t="shared" si="4"/>
        <v>0</v>
      </c>
    </row>
    <row r="8" spans="1:19" ht="12">
      <c r="A8" s="1">
        <v>39668</v>
      </c>
      <c r="B8" s="9">
        <f t="shared" si="0"/>
        <v>1</v>
      </c>
      <c r="C8" s="9">
        <f t="shared" si="1"/>
        <v>0</v>
      </c>
      <c r="D8" s="9">
        <f t="shared" si="2"/>
        <v>0.1</v>
      </c>
      <c r="E8">
        <v>0.8</v>
      </c>
      <c r="F8" s="7">
        <v>0.125</v>
      </c>
      <c r="G8" t="s">
        <v>83</v>
      </c>
      <c r="H8">
        <v>1</v>
      </c>
      <c r="I8" s="7">
        <v>0.041666666666666664</v>
      </c>
      <c r="K8" s="16" t="e">
        <f>Overview!#REF!</f>
        <v>#REF!</v>
      </c>
      <c r="O8" s="15" t="e">
        <f t="shared" si="3"/>
        <v>#REF!</v>
      </c>
      <c r="S8" s="15">
        <f t="shared" si="4"/>
        <v>0</v>
      </c>
    </row>
    <row r="9" spans="1:19" ht="12">
      <c r="A9" s="1">
        <v>39669</v>
      </c>
      <c r="B9" s="9">
        <f t="shared" si="0"/>
        <v>0</v>
      </c>
      <c r="C9" s="9">
        <f t="shared" si="1"/>
        <v>1</v>
      </c>
      <c r="D9" s="9">
        <f t="shared" si="2"/>
        <v>1</v>
      </c>
      <c r="E9">
        <v>1</v>
      </c>
      <c r="F9" s="7">
        <v>0</v>
      </c>
      <c r="G9" t="s">
        <v>84</v>
      </c>
      <c r="H9">
        <v>1</v>
      </c>
      <c r="I9" s="7">
        <v>0</v>
      </c>
      <c r="K9" s="16" t="e">
        <f>Overview!#REF!</f>
        <v>#REF!</v>
      </c>
      <c r="L9" s="17" t="e">
        <f>Overview!#REF!</f>
        <v>#REF!</v>
      </c>
      <c r="O9" s="15" t="e">
        <f t="shared" si="3"/>
        <v>#REF!</v>
      </c>
      <c r="S9" s="15">
        <f t="shared" si="4"/>
        <v>0</v>
      </c>
    </row>
    <row r="10" spans="1:19" ht="12">
      <c r="A10" s="1">
        <v>39670</v>
      </c>
      <c r="B10" s="9">
        <f t="shared" si="0"/>
        <v>0</v>
      </c>
      <c r="C10" s="9">
        <f t="shared" si="1"/>
        <v>1</v>
      </c>
      <c r="D10" s="9">
        <f t="shared" si="2"/>
        <v>0.4</v>
      </c>
      <c r="E10">
        <v>0.4</v>
      </c>
      <c r="F10" s="7">
        <v>0</v>
      </c>
      <c r="G10" t="s">
        <v>80</v>
      </c>
      <c r="H10">
        <v>1</v>
      </c>
      <c r="I10" s="7">
        <v>0</v>
      </c>
      <c r="K10" s="16">
        <f>Overview!B6</f>
        <v>0.7777777777777778</v>
      </c>
      <c r="O10" s="15">
        <f t="shared" si="3"/>
        <v>0</v>
      </c>
      <c r="S10" s="15">
        <f t="shared" si="4"/>
        <v>0</v>
      </c>
    </row>
    <row r="11" spans="1:19" ht="12">
      <c r="A11" s="1">
        <v>39671</v>
      </c>
      <c r="B11" s="9">
        <f t="shared" si="0"/>
        <v>1</v>
      </c>
      <c r="C11" s="9">
        <f t="shared" si="1"/>
        <v>0</v>
      </c>
      <c r="D11" s="9">
        <f t="shared" si="2"/>
        <v>0.2</v>
      </c>
      <c r="E11">
        <v>0.2</v>
      </c>
      <c r="F11" s="7">
        <v>0</v>
      </c>
      <c r="G11" t="s">
        <v>85</v>
      </c>
      <c r="H11">
        <v>0.4</v>
      </c>
      <c r="I11" s="7">
        <v>0</v>
      </c>
      <c r="O11" s="15">
        <f t="shared" si="3"/>
        <v>0</v>
      </c>
      <c r="S11" s="15">
        <f t="shared" si="4"/>
        <v>0</v>
      </c>
    </row>
    <row r="12" spans="1:19" ht="12">
      <c r="A12" s="1">
        <v>39672</v>
      </c>
      <c r="B12" s="9">
        <f t="shared" si="0"/>
        <v>0</v>
      </c>
      <c r="C12" s="9">
        <f t="shared" si="1"/>
        <v>1</v>
      </c>
      <c r="D12" s="9">
        <f t="shared" si="2"/>
        <v>0.3625</v>
      </c>
      <c r="E12">
        <v>0.6</v>
      </c>
      <c r="F12" s="7">
        <v>0.6041666666666666</v>
      </c>
      <c r="G12" t="s">
        <v>86</v>
      </c>
      <c r="H12">
        <v>0.6</v>
      </c>
      <c r="I12" s="7">
        <v>0.6041666666666666</v>
      </c>
      <c r="O12" s="15">
        <f t="shared" si="3"/>
        <v>0</v>
      </c>
      <c r="S12" s="15">
        <f t="shared" si="4"/>
        <v>0</v>
      </c>
    </row>
    <row r="13" spans="1:19" ht="12">
      <c r="A13" s="1">
        <v>39673</v>
      </c>
      <c r="B13" s="9">
        <f t="shared" si="0"/>
        <v>0</v>
      </c>
      <c r="C13" s="9">
        <f t="shared" si="1"/>
        <v>1</v>
      </c>
      <c r="D13" s="9">
        <f t="shared" si="2"/>
        <v>0.6</v>
      </c>
      <c r="E13">
        <v>0.6</v>
      </c>
      <c r="F13" s="7">
        <v>0</v>
      </c>
      <c r="G13" t="s">
        <v>80</v>
      </c>
      <c r="H13">
        <v>0.8</v>
      </c>
      <c r="I13" s="7">
        <v>0</v>
      </c>
      <c r="O13" s="15">
        <f t="shared" si="3"/>
        <v>0</v>
      </c>
      <c r="S13" s="15">
        <f t="shared" si="4"/>
        <v>0</v>
      </c>
    </row>
    <row r="14" spans="1:19" ht="12">
      <c r="A14" s="1">
        <v>39674</v>
      </c>
      <c r="B14" s="9">
        <f t="shared" si="0"/>
        <v>1</v>
      </c>
      <c r="C14" s="9">
        <f t="shared" si="1"/>
        <v>0</v>
      </c>
      <c r="D14" s="9">
        <f t="shared" si="2"/>
        <v>0.125</v>
      </c>
      <c r="E14">
        <v>0.3</v>
      </c>
      <c r="F14" s="7">
        <v>0.4166666666666667</v>
      </c>
      <c r="G14" t="s">
        <v>87</v>
      </c>
      <c r="H14">
        <v>1</v>
      </c>
      <c r="I14" s="7">
        <v>0</v>
      </c>
      <c r="O14" s="15">
        <f t="shared" si="3"/>
        <v>0</v>
      </c>
      <c r="S14" s="15">
        <f t="shared" si="4"/>
        <v>0</v>
      </c>
    </row>
    <row r="15" spans="1:19" ht="12">
      <c r="A15" s="1">
        <v>39675</v>
      </c>
      <c r="B15" s="9">
        <f t="shared" si="0"/>
        <v>1</v>
      </c>
      <c r="C15" s="9">
        <f t="shared" si="1"/>
        <v>0</v>
      </c>
      <c r="D15" s="9">
        <f t="shared" si="2"/>
        <v>0.05833333333333334</v>
      </c>
      <c r="E15">
        <v>0.2</v>
      </c>
      <c r="F15" s="7">
        <v>0.2916666666666667</v>
      </c>
      <c r="G15" t="s">
        <v>80</v>
      </c>
      <c r="H15">
        <v>0.8</v>
      </c>
      <c r="I15" s="7">
        <v>0.020833333333333332</v>
      </c>
      <c r="O15" s="15">
        <f t="shared" si="3"/>
        <v>0</v>
      </c>
      <c r="P15" s="18">
        <f>Overview!C6</f>
        <v>0.5444444444444444</v>
      </c>
      <c r="Q15" s="19"/>
      <c r="R15" s="19"/>
      <c r="S15" s="15">
        <f t="shared" si="4"/>
        <v>1</v>
      </c>
    </row>
    <row r="16" spans="1:19" ht="12">
      <c r="A16" s="1">
        <v>39676</v>
      </c>
      <c r="B16" s="9">
        <f t="shared" si="0"/>
        <v>0</v>
      </c>
      <c r="C16" s="9">
        <f t="shared" si="1"/>
        <v>1</v>
      </c>
      <c r="D16" s="9">
        <f t="shared" si="2"/>
        <v>1</v>
      </c>
      <c r="E16">
        <v>1</v>
      </c>
      <c r="F16" s="7">
        <v>0</v>
      </c>
      <c r="G16" t="s">
        <v>87</v>
      </c>
      <c r="H16">
        <v>0.6</v>
      </c>
      <c r="I16" s="7">
        <v>0.25</v>
      </c>
      <c r="K16" s="18">
        <f>Overview!D6</f>
        <v>0.2986111111111111</v>
      </c>
      <c r="O16" s="15">
        <f t="shared" si="3"/>
        <v>0</v>
      </c>
      <c r="S16" s="15">
        <f t="shared" si="4"/>
        <v>0</v>
      </c>
    </row>
    <row r="17" spans="1:19" ht="12">
      <c r="A17" s="1">
        <v>39677</v>
      </c>
      <c r="B17" s="9">
        <f t="shared" si="0"/>
        <v>1</v>
      </c>
      <c r="C17" s="9">
        <f t="shared" si="1"/>
        <v>0</v>
      </c>
      <c r="D17" s="9">
        <f t="shared" si="2"/>
        <v>0</v>
      </c>
      <c r="E17">
        <v>0</v>
      </c>
      <c r="F17" s="7">
        <v>0</v>
      </c>
      <c r="G17">
        <v>0</v>
      </c>
      <c r="H17">
        <v>0.3</v>
      </c>
      <c r="I17" s="7">
        <v>0</v>
      </c>
      <c r="J17" t="s">
        <v>104</v>
      </c>
      <c r="K17" s="18">
        <f>Overview!E6</f>
        <v>0.47291666666666665</v>
      </c>
      <c r="O17" s="15">
        <f t="shared" si="3"/>
        <v>1</v>
      </c>
      <c r="S17" s="15">
        <f t="shared" si="4"/>
        <v>0</v>
      </c>
    </row>
    <row r="18" spans="1:19" ht="12">
      <c r="A18" s="1">
        <v>39678</v>
      </c>
      <c r="B18" s="9">
        <f t="shared" si="0"/>
        <v>0</v>
      </c>
      <c r="C18" s="9">
        <f t="shared" si="1"/>
        <v>1</v>
      </c>
      <c r="D18" s="9">
        <f t="shared" si="2"/>
        <v>0.6</v>
      </c>
      <c r="E18">
        <v>0.6</v>
      </c>
      <c r="F18" s="7">
        <v>0</v>
      </c>
      <c r="G18" t="s">
        <v>88</v>
      </c>
      <c r="H18">
        <v>1</v>
      </c>
      <c r="I18" s="7">
        <v>0</v>
      </c>
      <c r="O18" s="15">
        <f t="shared" si="3"/>
        <v>0</v>
      </c>
      <c r="S18" s="15">
        <f t="shared" si="4"/>
        <v>0</v>
      </c>
    </row>
    <row r="19" spans="1:19" ht="12">
      <c r="A19" s="1">
        <v>39679</v>
      </c>
      <c r="B19" s="9">
        <f t="shared" si="0"/>
        <v>1</v>
      </c>
      <c r="C19" s="9">
        <f t="shared" si="1"/>
        <v>0</v>
      </c>
      <c r="D19" s="9">
        <f t="shared" si="2"/>
        <v>0.23125</v>
      </c>
      <c r="E19">
        <v>0.3</v>
      </c>
      <c r="F19" s="7">
        <v>0.7708333333333334</v>
      </c>
      <c r="G19" t="s">
        <v>89</v>
      </c>
      <c r="H19">
        <v>1</v>
      </c>
      <c r="I19" s="7">
        <v>0</v>
      </c>
      <c r="O19" s="15">
        <f t="shared" si="3"/>
        <v>0</v>
      </c>
      <c r="S19" s="15">
        <f t="shared" si="4"/>
        <v>0</v>
      </c>
    </row>
    <row r="20" spans="1:19" ht="12">
      <c r="A20" s="1">
        <v>39680</v>
      </c>
      <c r="B20" s="9">
        <f t="shared" si="0"/>
        <v>0</v>
      </c>
      <c r="C20" s="9">
        <f t="shared" si="1"/>
        <v>1</v>
      </c>
      <c r="D20" s="9">
        <f t="shared" si="2"/>
        <v>0.9</v>
      </c>
      <c r="E20">
        <v>0.9</v>
      </c>
      <c r="F20" s="7">
        <v>0</v>
      </c>
      <c r="G20" t="s">
        <v>184</v>
      </c>
      <c r="H20">
        <v>0.5</v>
      </c>
      <c r="I20" s="7">
        <v>0</v>
      </c>
      <c r="K20" s="16">
        <f>Overview!F6</f>
        <v>0.019444444444444445</v>
      </c>
      <c r="L20" s="17">
        <f>Overview!H6</f>
        <v>0.4701388888888889</v>
      </c>
      <c r="M20" s="17">
        <f>Overview!I6</f>
        <v>0.7993055555555556</v>
      </c>
      <c r="N20" s="17"/>
      <c r="O20" s="15">
        <f t="shared" si="3"/>
        <v>0</v>
      </c>
      <c r="P20" s="16">
        <f>Overview!G6</f>
        <v>0.33125</v>
      </c>
      <c r="Q20" s="17"/>
      <c r="R20" s="17"/>
      <c r="S20" s="15">
        <f t="shared" si="4"/>
        <v>1</v>
      </c>
    </row>
    <row r="21" spans="1:19" ht="12">
      <c r="A21" s="1">
        <v>39681</v>
      </c>
      <c r="B21" s="9">
        <f t="shared" si="0"/>
        <v>1</v>
      </c>
      <c r="C21" s="9">
        <f t="shared" si="1"/>
        <v>0</v>
      </c>
      <c r="D21" s="9">
        <f t="shared" si="2"/>
        <v>0.1375</v>
      </c>
      <c r="E21">
        <v>0.2</v>
      </c>
      <c r="F21" s="7">
        <v>0.6875</v>
      </c>
      <c r="G21" t="s">
        <v>90</v>
      </c>
      <c r="H21">
        <v>0</v>
      </c>
      <c r="I21" s="7">
        <v>0</v>
      </c>
      <c r="K21" s="16">
        <f>Overview!J6</f>
        <v>0.970138888888889</v>
      </c>
      <c r="L21" s="17"/>
      <c r="O21" s="15">
        <f t="shared" si="3"/>
        <v>1</v>
      </c>
      <c r="S21" s="15">
        <f t="shared" si="4"/>
        <v>0</v>
      </c>
    </row>
    <row r="22" spans="1:19" ht="12">
      <c r="A22" s="1">
        <v>39682</v>
      </c>
      <c r="B22" s="9">
        <f t="shared" si="0"/>
        <v>0</v>
      </c>
      <c r="C22" s="9">
        <f t="shared" si="1"/>
        <v>1</v>
      </c>
      <c r="D22" s="9">
        <f t="shared" si="2"/>
        <v>0.6</v>
      </c>
      <c r="E22">
        <v>0.6</v>
      </c>
      <c r="F22" s="7">
        <v>0</v>
      </c>
      <c r="G22" t="s">
        <v>91</v>
      </c>
      <c r="H22">
        <v>0.4</v>
      </c>
      <c r="I22" s="7">
        <v>0.625</v>
      </c>
      <c r="K22" s="16">
        <f>Overview!K6</f>
        <v>0.30972222222222223</v>
      </c>
      <c r="O22" s="15">
        <f t="shared" si="3"/>
        <v>0</v>
      </c>
      <c r="S22" s="15">
        <f t="shared" si="4"/>
        <v>0</v>
      </c>
    </row>
    <row r="23" spans="1:19" ht="12">
      <c r="A23" s="1">
        <v>39683</v>
      </c>
      <c r="B23" s="9">
        <f t="shared" si="0"/>
        <v>1</v>
      </c>
      <c r="C23" s="9">
        <f t="shared" si="1"/>
        <v>0</v>
      </c>
      <c r="D23" s="9">
        <f t="shared" si="2"/>
        <v>0.13333333333333333</v>
      </c>
      <c r="E23">
        <v>0.8</v>
      </c>
      <c r="F23" s="7">
        <v>0.16666666666666666</v>
      </c>
      <c r="G23" t="s">
        <v>87</v>
      </c>
      <c r="H23">
        <v>0.8</v>
      </c>
      <c r="I23" s="7">
        <v>0.16666666666666666</v>
      </c>
      <c r="J23" t="s">
        <v>92</v>
      </c>
      <c r="O23" s="15">
        <f t="shared" si="3"/>
        <v>0</v>
      </c>
      <c r="S23" s="15">
        <f t="shared" si="4"/>
        <v>0</v>
      </c>
    </row>
    <row r="24" spans="1:19" ht="12">
      <c r="A24" s="1">
        <v>39684</v>
      </c>
      <c r="B24" s="9">
        <f t="shared" si="0"/>
        <v>1</v>
      </c>
      <c r="C24" s="9">
        <f t="shared" si="1"/>
        <v>0</v>
      </c>
      <c r="D24" s="9">
        <f t="shared" si="2"/>
        <v>0.004166666666666667</v>
      </c>
      <c r="E24">
        <v>0.2</v>
      </c>
      <c r="F24" s="7">
        <v>0.020833333333333332</v>
      </c>
      <c r="G24" s="8" t="s">
        <v>93</v>
      </c>
      <c r="H24">
        <v>0.8</v>
      </c>
      <c r="I24" s="7">
        <v>0.020833333333333332</v>
      </c>
      <c r="K24" s="16">
        <f>Overview!L6</f>
        <v>0.08226851851851852</v>
      </c>
      <c r="O24" s="15">
        <f t="shared" si="3"/>
        <v>1</v>
      </c>
      <c r="P24" s="16">
        <f>Overview!M6</f>
        <v>0.46184027777777775</v>
      </c>
      <c r="Q24" s="17">
        <f>Overview!N6</f>
        <v>0.6986111111111111</v>
      </c>
      <c r="R24" s="17">
        <f>Overview!O6</f>
        <v>0.8597222222222222</v>
      </c>
      <c r="S24" s="15">
        <f t="shared" si="4"/>
        <v>1</v>
      </c>
    </row>
    <row r="25" spans="1:19" ht="12">
      <c r="A25" s="1">
        <v>39685</v>
      </c>
      <c r="B25" s="9">
        <f t="shared" si="0"/>
        <v>1</v>
      </c>
      <c r="C25" s="9">
        <f t="shared" si="1"/>
        <v>0</v>
      </c>
      <c r="D25" s="9">
        <f t="shared" si="2"/>
        <v>0.06666666666666667</v>
      </c>
      <c r="E25">
        <v>0.2</v>
      </c>
      <c r="F25" s="7">
        <v>0.3333333333333333</v>
      </c>
      <c r="G25" t="s">
        <v>109</v>
      </c>
      <c r="H25">
        <v>1</v>
      </c>
      <c r="I25" s="7">
        <v>0</v>
      </c>
      <c r="K25" s="16">
        <f>Overview!P6</f>
        <v>0.37222222222222223</v>
      </c>
      <c r="O25" s="15">
        <f t="shared" si="3"/>
        <v>1</v>
      </c>
      <c r="P25" s="16">
        <f>Overview!Q6</f>
        <v>0.7006944444444444</v>
      </c>
      <c r="S25" s="15">
        <f t="shared" si="4"/>
        <v>1</v>
      </c>
    </row>
    <row r="26" spans="1:19" ht="12">
      <c r="A26" s="1">
        <v>39686</v>
      </c>
      <c r="B26" s="9">
        <f t="shared" si="0"/>
        <v>1</v>
      </c>
      <c r="C26" s="9">
        <f t="shared" si="1"/>
        <v>0</v>
      </c>
      <c r="D26" s="9">
        <f t="shared" si="2"/>
        <v>0</v>
      </c>
      <c r="E26">
        <v>0</v>
      </c>
      <c r="F26" s="7">
        <v>0</v>
      </c>
      <c r="G26">
        <v>0</v>
      </c>
      <c r="H26">
        <v>1</v>
      </c>
      <c r="I26" s="7">
        <v>0</v>
      </c>
      <c r="J26" t="s">
        <v>110</v>
      </c>
      <c r="K26" s="16">
        <f>Overview!S6</f>
        <v>0.27499999999999997</v>
      </c>
      <c r="L26" s="17">
        <f>Overview!T6</f>
        <v>0.46388888888888885</v>
      </c>
      <c r="O26" s="15">
        <f t="shared" si="3"/>
        <v>1</v>
      </c>
      <c r="S26" s="15">
        <f t="shared" si="4"/>
        <v>0</v>
      </c>
    </row>
    <row r="27" spans="1:19" ht="12">
      <c r="A27" s="1">
        <v>39687</v>
      </c>
      <c r="B27" s="9">
        <f t="shared" si="0"/>
        <v>1</v>
      </c>
      <c r="C27" s="9">
        <f t="shared" si="1"/>
        <v>0</v>
      </c>
      <c r="D27" s="9">
        <f t="shared" si="2"/>
        <v>0</v>
      </c>
      <c r="E27">
        <v>0</v>
      </c>
      <c r="F27" s="7">
        <v>0</v>
      </c>
      <c r="G27">
        <v>0</v>
      </c>
      <c r="H27">
        <v>1</v>
      </c>
      <c r="I27" s="7">
        <v>0</v>
      </c>
      <c r="J27" t="s">
        <v>110</v>
      </c>
      <c r="K27" s="16">
        <f>Overview!X6</f>
        <v>0.7999999999999999</v>
      </c>
      <c r="O27" s="15">
        <f t="shared" si="3"/>
        <v>1</v>
      </c>
      <c r="P27" s="16" t="e">
        <f>Overview!#REF!+Overview!#REF!</f>
        <v>#REF!</v>
      </c>
      <c r="Q27" s="17">
        <f>Overview!W6</f>
        <v>0.56875</v>
      </c>
      <c r="S27" s="15" t="e">
        <f t="shared" si="4"/>
        <v>#REF!</v>
      </c>
    </row>
    <row r="28" spans="1:19" ht="12">
      <c r="A28" s="1">
        <v>39688</v>
      </c>
      <c r="B28" s="9">
        <f t="shared" si="0"/>
        <v>1</v>
      </c>
      <c r="C28" s="9">
        <f t="shared" si="1"/>
        <v>0</v>
      </c>
      <c r="D28" s="9">
        <f t="shared" si="2"/>
        <v>0</v>
      </c>
      <c r="E28">
        <v>0</v>
      </c>
      <c r="F28" s="7">
        <v>0</v>
      </c>
      <c r="G28">
        <v>0</v>
      </c>
      <c r="H28">
        <v>1</v>
      </c>
      <c r="I28" s="7">
        <v>0</v>
      </c>
      <c r="J28" t="s">
        <v>110</v>
      </c>
      <c r="K28" s="16">
        <f>Overview!Z6</f>
        <v>0.6986111111111111</v>
      </c>
      <c r="O28" s="15">
        <f t="shared" si="3"/>
        <v>1</v>
      </c>
      <c r="S28" s="15">
        <f t="shared" si="4"/>
        <v>0</v>
      </c>
    </row>
    <row r="29" spans="1:19" ht="12">
      <c r="A29" s="1">
        <v>39689</v>
      </c>
      <c r="B29" s="9">
        <f t="shared" si="0"/>
        <v>1</v>
      </c>
      <c r="C29" s="9">
        <f t="shared" si="1"/>
        <v>0</v>
      </c>
      <c r="D29" s="9">
        <f t="shared" si="2"/>
        <v>0.15000000000000002</v>
      </c>
      <c r="E29">
        <v>0.4</v>
      </c>
      <c r="F29" s="7">
        <v>0.375</v>
      </c>
      <c r="G29" t="s">
        <v>111</v>
      </c>
      <c r="H29">
        <v>1</v>
      </c>
      <c r="I29" s="7">
        <v>0</v>
      </c>
      <c r="J29" t="s">
        <v>110</v>
      </c>
      <c r="K29" s="16">
        <f>Overview!AA6</f>
        <v>0.3541666666666667</v>
      </c>
      <c r="O29" s="15">
        <f t="shared" si="3"/>
        <v>1</v>
      </c>
      <c r="S29" s="15">
        <f t="shared" si="4"/>
        <v>0</v>
      </c>
    </row>
    <row r="30" spans="1:19" ht="12">
      <c r="A30" s="1">
        <v>39690</v>
      </c>
      <c r="B30" s="9">
        <f t="shared" si="0"/>
        <v>1</v>
      </c>
      <c r="C30" s="9">
        <f t="shared" si="1"/>
        <v>0</v>
      </c>
      <c r="D30" s="9">
        <f t="shared" si="2"/>
        <v>0.3</v>
      </c>
      <c r="E30">
        <v>0.3</v>
      </c>
      <c r="F30" s="7">
        <v>0</v>
      </c>
      <c r="G30" t="s">
        <v>112</v>
      </c>
      <c r="H30">
        <v>1</v>
      </c>
      <c r="I30" s="7">
        <v>0</v>
      </c>
      <c r="J30" t="s">
        <v>110</v>
      </c>
      <c r="K30" s="16">
        <f>Overview!AD6</f>
        <v>0.48125</v>
      </c>
      <c r="O30" s="15">
        <f t="shared" si="3"/>
        <v>1</v>
      </c>
      <c r="S30" s="15">
        <f t="shared" si="4"/>
        <v>0</v>
      </c>
    </row>
    <row r="31" spans="1:19" ht="12">
      <c r="A31" s="1">
        <v>39691</v>
      </c>
      <c r="B31" s="9">
        <f t="shared" si="0"/>
        <v>1</v>
      </c>
      <c r="C31" s="9">
        <f t="shared" si="1"/>
        <v>0</v>
      </c>
      <c r="D31" s="9">
        <f t="shared" si="2"/>
        <v>0</v>
      </c>
      <c r="E31">
        <v>0</v>
      </c>
      <c r="F31" s="7">
        <v>0</v>
      </c>
      <c r="G31">
        <v>0</v>
      </c>
      <c r="H31">
        <v>0.8</v>
      </c>
      <c r="I31" s="7">
        <v>0</v>
      </c>
      <c r="K31" s="18">
        <f>Overview!AG6</f>
        <v>0.44430555555555556</v>
      </c>
      <c r="O31" s="15">
        <f t="shared" si="3"/>
        <v>1</v>
      </c>
      <c r="S31" s="15">
        <f t="shared" si="4"/>
        <v>0</v>
      </c>
    </row>
    <row r="32" spans="1:19" ht="12">
      <c r="A32" s="1">
        <v>39692</v>
      </c>
      <c r="B32" s="9">
        <f t="shared" si="0"/>
        <v>1</v>
      </c>
      <c r="C32" s="9">
        <f t="shared" si="1"/>
        <v>0</v>
      </c>
      <c r="D32" s="9">
        <f t="shared" si="2"/>
        <v>0</v>
      </c>
      <c r="E32">
        <v>0</v>
      </c>
      <c r="F32" s="7">
        <v>0</v>
      </c>
      <c r="G32">
        <v>0</v>
      </c>
      <c r="H32">
        <v>0.3</v>
      </c>
      <c r="I32" s="7">
        <v>0.375</v>
      </c>
      <c r="K32" s="18">
        <f>Overview!AK6</f>
        <v>0.31407407407407406</v>
      </c>
      <c r="O32" s="15">
        <f t="shared" si="3"/>
        <v>1</v>
      </c>
      <c r="S32" s="15">
        <f t="shared" si="4"/>
        <v>0</v>
      </c>
    </row>
    <row r="33" spans="1:19" ht="12">
      <c r="A33" s="1">
        <v>39693</v>
      </c>
      <c r="B33" s="9">
        <f t="shared" si="0"/>
        <v>1</v>
      </c>
      <c r="C33" s="9">
        <f t="shared" si="1"/>
        <v>0</v>
      </c>
      <c r="D33" s="9">
        <f t="shared" si="2"/>
        <v>0</v>
      </c>
      <c r="E33">
        <v>0</v>
      </c>
      <c r="F33" s="7">
        <v>0</v>
      </c>
      <c r="G33">
        <v>0</v>
      </c>
      <c r="H33">
        <v>0.8</v>
      </c>
      <c r="I33" s="7">
        <v>0.21875</v>
      </c>
      <c r="O33" s="15">
        <f t="shared" si="3"/>
        <v>0</v>
      </c>
      <c r="S33" s="15">
        <f t="shared" si="4"/>
        <v>0</v>
      </c>
    </row>
    <row r="34" spans="1:19" ht="12">
      <c r="A34" s="1">
        <v>39694</v>
      </c>
      <c r="B34" s="9">
        <f t="shared" si="0"/>
        <v>1</v>
      </c>
      <c r="C34" s="9">
        <f t="shared" si="1"/>
        <v>0</v>
      </c>
      <c r="D34" s="9">
        <f t="shared" si="2"/>
        <v>0.19999999999999998</v>
      </c>
      <c r="E34">
        <v>0.6</v>
      </c>
      <c r="F34" s="7">
        <v>0.3333333333333333</v>
      </c>
      <c r="G34" t="s">
        <v>86</v>
      </c>
      <c r="H34">
        <v>1</v>
      </c>
      <c r="I34" s="7">
        <v>0</v>
      </c>
      <c r="K34" s="18"/>
      <c r="O34" s="15">
        <f t="shared" si="3"/>
        <v>0</v>
      </c>
      <c r="P34" s="18">
        <f>Overview!AO6</f>
        <v>0.5923148148148148</v>
      </c>
      <c r="S34" s="15">
        <f t="shared" si="4"/>
        <v>1</v>
      </c>
    </row>
    <row r="35" spans="1:19" ht="12">
      <c r="A35" s="1">
        <v>39695</v>
      </c>
      <c r="B35" s="9">
        <f t="shared" si="0"/>
        <v>0</v>
      </c>
      <c r="C35" s="9">
        <f t="shared" si="1"/>
        <v>1</v>
      </c>
      <c r="D35" s="9">
        <f t="shared" si="2"/>
        <v>1</v>
      </c>
      <c r="E35">
        <v>1</v>
      </c>
      <c r="F35" s="7">
        <v>0</v>
      </c>
      <c r="G35" t="s">
        <v>113</v>
      </c>
      <c r="H35">
        <v>1</v>
      </c>
      <c r="I35" s="7">
        <v>0</v>
      </c>
      <c r="O35" s="15">
        <f t="shared" si="3"/>
        <v>0</v>
      </c>
      <c r="S35" s="15">
        <f t="shared" si="4"/>
        <v>0</v>
      </c>
    </row>
    <row r="36" spans="1:6" ht="12">
      <c r="A36" s="1">
        <v>39696</v>
      </c>
      <c r="B36" s="9">
        <f t="shared" si="0"/>
        <v>1</v>
      </c>
      <c r="C36" s="9">
        <f t="shared" si="1"/>
        <v>0</v>
      </c>
      <c r="D36" s="9">
        <f t="shared" si="2"/>
        <v>0</v>
      </c>
      <c r="F36" s="7"/>
    </row>
    <row r="37" spans="1:19" ht="12">
      <c r="A37" s="1">
        <v>39697</v>
      </c>
      <c r="B37" s="9">
        <f t="shared" si="0"/>
        <v>1</v>
      </c>
      <c r="C37" s="9">
        <f t="shared" si="1"/>
        <v>0</v>
      </c>
      <c r="D37" s="9">
        <f t="shared" si="2"/>
        <v>0</v>
      </c>
      <c r="F37" s="7"/>
      <c r="O37" s="15" t="e">
        <f>SUM(O3:O35)/SUM(B3:B35)</f>
        <v>#REF!</v>
      </c>
      <c r="S37" s="15" t="e">
        <f>SUM(S3:S35)/SUM(C3:C35)</f>
        <v>#REF!</v>
      </c>
    </row>
    <row r="38" spans="1:6" ht="12">
      <c r="A38" s="1">
        <v>39698</v>
      </c>
      <c r="B38" s="9">
        <f t="shared" si="0"/>
        <v>1</v>
      </c>
      <c r="C38" s="9">
        <f t="shared" si="1"/>
        <v>0</v>
      </c>
      <c r="D38" s="9">
        <f t="shared" si="2"/>
        <v>0</v>
      </c>
      <c r="F38" s="7"/>
    </row>
    <row r="39" spans="1:6" ht="12">
      <c r="A39" s="1">
        <v>39699</v>
      </c>
      <c r="B39" s="9">
        <f t="shared" si="0"/>
        <v>1</v>
      </c>
      <c r="C39" s="9">
        <f t="shared" si="1"/>
        <v>0</v>
      </c>
      <c r="D39" s="9">
        <f t="shared" si="2"/>
        <v>0</v>
      </c>
      <c r="F39" s="7"/>
    </row>
    <row r="40" spans="1:6" ht="12">
      <c r="A40" s="1">
        <v>39700</v>
      </c>
      <c r="B40" s="9">
        <f t="shared" si="0"/>
        <v>1</v>
      </c>
      <c r="C40" s="9">
        <f t="shared" si="1"/>
        <v>0</v>
      </c>
      <c r="D40" s="9">
        <f t="shared" si="2"/>
        <v>0</v>
      </c>
      <c r="F40" s="7"/>
    </row>
    <row r="41" spans="1:6" ht="12">
      <c r="A41" s="1">
        <v>39701</v>
      </c>
      <c r="B41" s="9">
        <f t="shared" si="0"/>
        <v>1</v>
      </c>
      <c r="C41" s="9">
        <f t="shared" si="1"/>
        <v>0</v>
      </c>
      <c r="D41" s="9">
        <f t="shared" si="2"/>
        <v>0</v>
      </c>
      <c r="F41" s="7"/>
    </row>
    <row r="42" spans="1:6" ht="12">
      <c r="A42" s="1">
        <v>39702</v>
      </c>
      <c r="B42" s="9">
        <f t="shared" si="0"/>
        <v>1</v>
      </c>
      <c r="C42" s="9">
        <f t="shared" si="1"/>
        <v>0</v>
      </c>
      <c r="D42" s="9">
        <f t="shared" si="2"/>
        <v>0</v>
      </c>
      <c r="F42" s="7"/>
    </row>
    <row r="43" spans="1:6" ht="12">
      <c r="A43" s="1">
        <v>39703</v>
      </c>
      <c r="B43" s="9">
        <f t="shared" si="0"/>
        <v>1</v>
      </c>
      <c r="C43" s="9">
        <f t="shared" si="1"/>
        <v>0</v>
      </c>
      <c r="D43" s="9">
        <f t="shared" si="2"/>
        <v>0</v>
      </c>
      <c r="F43" s="7"/>
    </row>
    <row r="44" spans="1:6" ht="12">
      <c r="A44" s="1">
        <v>39704</v>
      </c>
      <c r="B44" s="9">
        <f t="shared" si="0"/>
        <v>1</v>
      </c>
      <c r="C44" s="9">
        <f t="shared" si="1"/>
        <v>0</v>
      </c>
      <c r="D44" s="9">
        <f t="shared" si="2"/>
        <v>0</v>
      </c>
      <c r="F44" s="7"/>
    </row>
    <row r="45" spans="1:6" ht="12">
      <c r="A45" s="1">
        <v>39705</v>
      </c>
      <c r="B45" s="9">
        <f t="shared" si="0"/>
        <v>1</v>
      </c>
      <c r="C45" s="9">
        <f t="shared" si="1"/>
        <v>0</v>
      </c>
      <c r="D45" s="9">
        <f t="shared" si="2"/>
        <v>0</v>
      </c>
      <c r="F45" s="7"/>
    </row>
    <row r="46" spans="1:6" ht="12">
      <c r="A46" s="1">
        <v>39706</v>
      </c>
      <c r="B46" s="9">
        <f t="shared" si="0"/>
        <v>1</v>
      </c>
      <c r="C46" s="9">
        <f t="shared" si="1"/>
        <v>0</v>
      </c>
      <c r="D46" s="9">
        <f t="shared" si="2"/>
        <v>0</v>
      </c>
      <c r="F46" s="7"/>
    </row>
    <row r="47" spans="1:6" ht="12">
      <c r="A47" s="1">
        <v>39707</v>
      </c>
      <c r="B47" s="9">
        <f t="shared" si="0"/>
        <v>1</v>
      </c>
      <c r="C47" s="9">
        <f t="shared" si="1"/>
        <v>0</v>
      </c>
      <c r="D47" s="9">
        <f t="shared" si="2"/>
        <v>0</v>
      </c>
      <c r="F47" s="7"/>
    </row>
    <row r="48" spans="1:6" ht="12">
      <c r="A48" s="1">
        <v>39708</v>
      </c>
      <c r="B48" s="9">
        <f t="shared" si="0"/>
        <v>1</v>
      </c>
      <c r="C48" s="9">
        <f t="shared" si="1"/>
        <v>0</v>
      </c>
      <c r="D48" s="9">
        <f t="shared" si="2"/>
        <v>0</v>
      </c>
      <c r="F48" s="7"/>
    </row>
    <row r="49" spans="1:6" ht="12">
      <c r="A49" s="1">
        <v>39709</v>
      </c>
      <c r="B49" s="1"/>
      <c r="C49" s="9">
        <f t="shared" si="1"/>
        <v>0</v>
      </c>
      <c r="D49" s="9">
        <f t="shared" si="2"/>
        <v>0</v>
      </c>
      <c r="F49" s="7"/>
    </row>
    <row r="50" ht="12">
      <c r="F50" s="7"/>
    </row>
    <row r="51" ht="12">
      <c r="F5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Div. of Nuclear Physics, Lund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Swietlicki</dc:creator>
  <cp:keywords/>
  <dc:description/>
  <cp:lastModifiedBy>Caroline Leck</cp:lastModifiedBy>
  <cp:lastPrinted>2011-07-04T12:07:42Z</cp:lastPrinted>
  <dcterms:created xsi:type="dcterms:W3CDTF">2001-08-10T11:58:00Z</dcterms:created>
  <dcterms:modified xsi:type="dcterms:W3CDTF">2011-07-04T13:45:25Z</dcterms:modified>
  <cp:category/>
  <cp:version/>
  <cp:contentType/>
  <cp:contentStatus/>
</cp:coreProperties>
</file>