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st Cruise" sheetId="1" r:id="rId1"/>
    <sheet name="Pressure" sheetId="2" r:id="rId2"/>
    <sheet name="Temperature" sheetId="3" r:id="rId3"/>
    <sheet name="Relative Humidity" sheetId="4" r:id="rId4"/>
    <sheet name="Cloud Fraction" sheetId="5" r:id="rId5"/>
  </sheets>
  <definedNames/>
  <calcPr fullCalcOnLoad="1"/>
</workbook>
</file>

<file path=xl/sharedStrings.xml><?xml version="1.0" encoding="utf-8"?>
<sst xmlns="http://schemas.openxmlformats.org/spreadsheetml/2006/main" count="219" uniqueCount="92">
  <si>
    <t>Date</t>
  </si>
  <si>
    <t>RH (%)</t>
  </si>
  <si>
    <t>Serial #</t>
  </si>
  <si>
    <t>P (hPa)</t>
  </si>
  <si>
    <t>All Soundings are Vaisala RS80-15G</t>
  </si>
  <si>
    <t>Sky Cover</t>
  </si>
  <si>
    <t>Partly Cloudy</t>
  </si>
  <si>
    <t>Halo</t>
  </si>
  <si>
    <t>NAME 2004 - Altair Science Log</t>
  </si>
  <si>
    <t>Significant Weather</t>
  </si>
  <si>
    <t>Mostly Clear</t>
  </si>
  <si>
    <t>Launch Time (UTC)</t>
  </si>
  <si>
    <t>Time (UTC)</t>
  </si>
  <si>
    <t>Lightning to NNE</t>
  </si>
  <si>
    <t>Mostly Sunny</t>
  </si>
  <si>
    <t>Deep Convection to NNE</t>
  </si>
  <si>
    <t>Cloudy</t>
  </si>
  <si>
    <t>Clear</t>
  </si>
  <si>
    <t>None</t>
  </si>
  <si>
    <t>Cu Clouds to NE</t>
  </si>
  <si>
    <t>Sonde notes</t>
  </si>
  <si>
    <t xml:space="preserve">Lightning to South. </t>
  </si>
  <si>
    <t>Signal lost after 5km, then sporadic after…reached 45km/1mb height then took data while falling</t>
  </si>
  <si>
    <t>Took data while falling</t>
  </si>
  <si>
    <t>boat is not in nominal position yet. Used surface p=1010 arbitrarily; name folk think our 850 mb hts are 300 m too low.</t>
  </si>
  <si>
    <t>used licor flux instrument p measurement for surface</t>
  </si>
  <si>
    <t>will use surface p= licor measurement + 1 mb (it is 10 m above the deck). Also have established the deck is 7 m ASL, not 5 as we had been reporting.</t>
  </si>
  <si>
    <t>Cu Clouds to E</t>
  </si>
  <si>
    <t>Sounding aborted. Computer was not recording data.</t>
  </si>
  <si>
    <t>Cu Clouds to the NE</t>
  </si>
  <si>
    <t>Could not get GPS coordinates, entered manually.  Sonde launched fine, getting PTU &amp; winds. Later noticed some anomalous h/p values - jumped from 9km to 13 km and back.</t>
  </si>
  <si>
    <t>Hazy</t>
  </si>
  <si>
    <t>Deep Convection to NE</t>
  </si>
  <si>
    <t>Sunny</t>
  </si>
  <si>
    <t>Far off lightning to NE 1-2 hrs ago</t>
  </si>
  <si>
    <t>Frequent Lightning to the E and SE. Windy.</t>
  </si>
  <si>
    <t>rain between 8-9 am,higher sea</t>
  </si>
  <si>
    <t>surface wind picking up;launched from 2nd deck</t>
  </si>
  <si>
    <t>Windy. Winds from SSE. Moderate sea swells.</t>
  </si>
  <si>
    <t>Windy. Winds from the South.</t>
  </si>
  <si>
    <t>Light Rain. Lightning to NE</t>
  </si>
  <si>
    <t>sonde ended early,  about 680 mb</t>
  </si>
  <si>
    <t>Windy, winds from NE</t>
  </si>
  <si>
    <t>Choppy seas, windy</t>
  </si>
  <si>
    <t>sonde aborted, relaunched</t>
  </si>
  <si>
    <t>Overcast with Altostratus. Large sea swells.</t>
  </si>
  <si>
    <t>Altostratus overhead. Cu to N and NE. Large swells.</t>
  </si>
  <si>
    <t>large swells</t>
  </si>
  <si>
    <t>IOP #2 Ends</t>
  </si>
  <si>
    <t>Hazy. Moderate chop</t>
  </si>
  <si>
    <t>Hazy. Overcast with Altostratus. Moderate swells</t>
  </si>
  <si>
    <t>Mostly Cloudy</t>
  </si>
  <si>
    <t>Overcast with Altostratus.</t>
  </si>
  <si>
    <t>Windy. Moderate swells.</t>
  </si>
  <si>
    <t>Cirrocumulus &amp; Cirrus clouds overhead. Gusty Winds</t>
  </si>
  <si>
    <t>Windy</t>
  </si>
  <si>
    <t>SST (deg C)</t>
  </si>
  <si>
    <t>T       (deg C)</t>
  </si>
  <si>
    <t>Windy, lightning to ESE</t>
  </si>
  <si>
    <t>N/A</t>
  </si>
  <si>
    <t>Altostratus deck overhead.</t>
  </si>
  <si>
    <t>Mixture of Altostratus and Cirrus</t>
  </si>
  <si>
    <t>IOP  #3 Begins</t>
  </si>
  <si>
    <t>IOP #3 Ends, 1st Cruise Ends</t>
  </si>
  <si>
    <t>cu,alto,cirrus</t>
  </si>
  <si>
    <t>Light Winds from South at Surface</t>
  </si>
  <si>
    <t>swells diminishing</t>
  </si>
  <si>
    <t>RELAUNCH:</t>
  </si>
  <si>
    <t>Balloon popped at 1 km ASL.</t>
  </si>
  <si>
    <t>AB</t>
  </si>
  <si>
    <t>sonde dropped early</t>
  </si>
  <si>
    <t>Brief, light rain, tiny drops</t>
  </si>
  <si>
    <t>Average</t>
  </si>
  <si>
    <t>Std. Dev.</t>
  </si>
  <si>
    <t>Median</t>
  </si>
  <si>
    <t>Cloud Fraction</t>
  </si>
  <si>
    <t>Maximum</t>
  </si>
  <si>
    <t>Minimum</t>
  </si>
  <si>
    <t>Steady Winds from SSW</t>
  </si>
  <si>
    <t>aborted- EDT data not writing to PC</t>
  </si>
  <si>
    <t>Increasing Sea Swells</t>
  </si>
  <si>
    <t>SSW Winds</t>
  </si>
  <si>
    <t>RELAUNCH: missing Td from 3.9 km-9.2 km</t>
  </si>
  <si>
    <t>missing data from 3.2 - 8.4 km</t>
  </si>
  <si>
    <t>IOP #2 Begins, missing data between 4-5.5 km</t>
  </si>
  <si>
    <t>Stratocumulus Clouds</t>
  </si>
  <si>
    <t>Julian Day(UTC)</t>
  </si>
  <si>
    <t>Copious IC &amp; CG Lightning to W</t>
  </si>
  <si>
    <t>SA reset the Digicora system for ship soundings. Now the system no longer asks for altitude, and it asks if user wishes to input SST (which I did, 30 C) and ASAP Status Code (I don't know what it means, so I answered No).</t>
  </si>
  <si>
    <t>Calm</t>
  </si>
  <si>
    <t>Ships Leaves Nominal Position</t>
  </si>
  <si>
    <t>Altostratus and Fair Weather Cumulus (humilis)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</si>
</sst>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sz val="10.75"/>
      <name val="Arial"/>
      <family val="0"/>
    </font>
    <font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wrapText="1"/>
    </xf>
    <xf numFmtId="20" fontId="1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NAME - Altair 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st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Cruise
Surface Pressure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45"/>
          <c:w val="0.951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'1st Cruise'!$O$4:$O$79</c:f>
              <c:numCache>
                <c:ptCount val="76"/>
                <c:pt idx="0">
                  <c:v>189.5</c:v>
                </c:pt>
                <c:pt idx="1">
                  <c:v>189.75</c:v>
                </c:pt>
                <c:pt idx="2">
                  <c:v>190</c:v>
                </c:pt>
                <c:pt idx="3">
                  <c:v>190.25</c:v>
                </c:pt>
                <c:pt idx="4">
                  <c:v>190.5</c:v>
                </c:pt>
                <c:pt idx="5">
                  <c:v>190.75</c:v>
                </c:pt>
                <c:pt idx="6">
                  <c:v>191</c:v>
                </c:pt>
                <c:pt idx="7">
                  <c:v>191.25</c:v>
                </c:pt>
                <c:pt idx="8">
                  <c:v>191.25</c:v>
                </c:pt>
                <c:pt idx="9">
                  <c:v>191.5</c:v>
                </c:pt>
                <c:pt idx="10">
                  <c:v>191.75</c:v>
                </c:pt>
                <c:pt idx="11">
                  <c:v>192</c:v>
                </c:pt>
                <c:pt idx="12">
                  <c:v>192.25</c:v>
                </c:pt>
                <c:pt idx="13">
                  <c:v>192.5</c:v>
                </c:pt>
                <c:pt idx="14">
                  <c:v>192.75</c:v>
                </c:pt>
                <c:pt idx="15">
                  <c:v>193</c:v>
                </c:pt>
                <c:pt idx="16">
                  <c:v>193.25</c:v>
                </c:pt>
                <c:pt idx="17">
                  <c:v>193.5</c:v>
                </c:pt>
                <c:pt idx="18">
                  <c:v>193.75</c:v>
                </c:pt>
                <c:pt idx="19">
                  <c:v>194</c:v>
                </c:pt>
                <c:pt idx="20">
                  <c:v>194.16666666666666</c:v>
                </c:pt>
                <c:pt idx="21">
                  <c:v>194.33333333333331</c:v>
                </c:pt>
                <c:pt idx="22">
                  <c:v>194.49999999999997</c:v>
                </c:pt>
                <c:pt idx="23">
                  <c:v>194.66666666666663</c:v>
                </c:pt>
                <c:pt idx="24">
                  <c:v>194.8333333333333</c:v>
                </c:pt>
                <c:pt idx="25">
                  <c:v>194.99999999999994</c:v>
                </c:pt>
                <c:pt idx="26">
                  <c:v>195.1666666666666</c:v>
                </c:pt>
                <c:pt idx="27">
                  <c:v>195.33333333333326</c:v>
                </c:pt>
                <c:pt idx="28">
                  <c:v>195.49999999999991</c:v>
                </c:pt>
                <c:pt idx="29">
                  <c:v>195.67</c:v>
                </c:pt>
                <c:pt idx="30">
                  <c:v>195.67</c:v>
                </c:pt>
                <c:pt idx="31">
                  <c:v>195.83666666666664</c:v>
                </c:pt>
                <c:pt idx="32">
                  <c:v>196</c:v>
                </c:pt>
                <c:pt idx="33">
                  <c:v>196</c:v>
                </c:pt>
                <c:pt idx="34">
                  <c:v>196.16666666666666</c:v>
                </c:pt>
                <c:pt idx="35">
                  <c:v>196.33333333333331</c:v>
                </c:pt>
                <c:pt idx="36">
                  <c:v>196.49999999999997</c:v>
                </c:pt>
                <c:pt idx="37">
                  <c:v>196.66666666666663</c:v>
                </c:pt>
                <c:pt idx="38">
                  <c:v>196.8333333333333</c:v>
                </c:pt>
                <c:pt idx="39">
                  <c:v>196.99999999999994</c:v>
                </c:pt>
                <c:pt idx="40">
                  <c:v>197.24999999999994</c:v>
                </c:pt>
                <c:pt idx="41">
                  <c:v>197.5</c:v>
                </c:pt>
                <c:pt idx="42">
                  <c:v>197.5</c:v>
                </c:pt>
                <c:pt idx="43">
                  <c:v>197.75</c:v>
                </c:pt>
                <c:pt idx="44">
                  <c:v>198</c:v>
                </c:pt>
                <c:pt idx="45">
                  <c:v>198.25</c:v>
                </c:pt>
                <c:pt idx="46">
                  <c:v>198.5</c:v>
                </c:pt>
                <c:pt idx="47">
                  <c:v>198.75</c:v>
                </c:pt>
                <c:pt idx="48">
                  <c:v>199</c:v>
                </c:pt>
                <c:pt idx="49">
                  <c:v>199.25</c:v>
                </c:pt>
                <c:pt idx="50">
                  <c:v>199.5</c:v>
                </c:pt>
                <c:pt idx="51">
                  <c:v>199.75</c:v>
                </c:pt>
                <c:pt idx="52">
                  <c:v>200</c:v>
                </c:pt>
                <c:pt idx="53">
                  <c:v>200.25</c:v>
                </c:pt>
                <c:pt idx="54">
                  <c:v>200.5</c:v>
                </c:pt>
                <c:pt idx="55">
                  <c:v>200.75</c:v>
                </c:pt>
                <c:pt idx="56">
                  <c:v>201</c:v>
                </c:pt>
                <c:pt idx="57">
                  <c:v>201.25</c:v>
                </c:pt>
                <c:pt idx="58">
                  <c:v>201.5</c:v>
                </c:pt>
                <c:pt idx="59">
                  <c:v>201.75</c:v>
                </c:pt>
                <c:pt idx="60">
                  <c:v>201.75</c:v>
                </c:pt>
                <c:pt idx="61">
                  <c:v>202</c:v>
                </c:pt>
                <c:pt idx="62">
                  <c:v>202.16666666666666</c:v>
                </c:pt>
                <c:pt idx="63">
                  <c:v>202.33333333333331</c:v>
                </c:pt>
                <c:pt idx="64">
                  <c:v>202.49999999999997</c:v>
                </c:pt>
                <c:pt idx="65">
                  <c:v>202.66666666666663</c:v>
                </c:pt>
                <c:pt idx="66">
                  <c:v>202.8333333333333</c:v>
                </c:pt>
                <c:pt idx="67">
                  <c:v>202.99999999999994</c:v>
                </c:pt>
                <c:pt idx="68">
                  <c:v>203.1666666666666</c:v>
                </c:pt>
                <c:pt idx="69">
                  <c:v>203.33333333333326</c:v>
                </c:pt>
                <c:pt idx="70">
                  <c:v>203.49999999999991</c:v>
                </c:pt>
                <c:pt idx="71">
                  <c:v>203.66666666666657</c:v>
                </c:pt>
                <c:pt idx="72">
                  <c:v>203.83333333333323</c:v>
                </c:pt>
                <c:pt idx="75">
                  <c:v>203.9999999999999</c:v>
                </c:pt>
              </c:numCache>
            </c:numRef>
          </c:xVal>
          <c:yVal>
            <c:numRef>
              <c:f>'1st Cruise'!$G$4:$G$79</c:f>
              <c:numCache>
                <c:ptCount val="76"/>
                <c:pt idx="0">
                  <c:v>1010</c:v>
                </c:pt>
                <c:pt idx="1">
                  <c:v>1013</c:v>
                </c:pt>
                <c:pt idx="2">
                  <c:v>1010</c:v>
                </c:pt>
                <c:pt idx="3">
                  <c:v>1011</c:v>
                </c:pt>
                <c:pt idx="4">
                  <c:v>1010</c:v>
                </c:pt>
                <c:pt idx="5">
                  <c:v>1011</c:v>
                </c:pt>
                <c:pt idx="6">
                  <c:v>1009</c:v>
                </c:pt>
                <c:pt idx="7">
                  <c:v>1010</c:v>
                </c:pt>
                <c:pt idx="8">
                  <c:v>1010</c:v>
                </c:pt>
                <c:pt idx="9">
                  <c:v>1009</c:v>
                </c:pt>
                <c:pt idx="10">
                  <c:v>1011</c:v>
                </c:pt>
                <c:pt idx="11">
                  <c:v>1008</c:v>
                </c:pt>
                <c:pt idx="12">
                  <c:v>1011</c:v>
                </c:pt>
                <c:pt idx="13">
                  <c:v>1008</c:v>
                </c:pt>
                <c:pt idx="14">
                  <c:v>1009</c:v>
                </c:pt>
                <c:pt idx="15">
                  <c:v>1008</c:v>
                </c:pt>
                <c:pt idx="16">
                  <c:v>1010</c:v>
                </c:pt>
                <c:pt idx="17">
                  <c:v>1009</c:v>
                </c:pt>
                <c:pt idx="18">
                  <c:v>1010</c:v>
                </c:pt>
                <c:pt idx="19">
                  <c:v>1006</c:v>
                </c:pt>
                <c:pt idx="20">
                  <c:v>1007</c:v>
                </c:pt>
                <c:pt idx="21">
                  <c:v>1008</c:v>
                </c:pt>
                <c:pt idx="22">
                  <c:v>1008</c:v>
                </c:pt>
                <c:pt idx="23">
                  <c:v>1011</c:v>
                </c:pt>
                <c:pt idx="24">
                  <c:v>1010</c:v>
                </c:pt>
                <c:pt idx="25">
                  <c:v>1009</c:v>
                </c:pt>
                <c:pt idx="26">
                  <c:v>1011</c:v>
                </c:pt>
                <c:pt idx="27">
                  <c:v>1012</c:v>
                </c:pt>
                <c:pt idx="28">
                  <c:v>1011</c:v>
                </c:pt>
                <c:pt idx="29">
                  <c:v>1012</c:v>
                </c:pt>
                <c:pt idx="30">
                  <c:v>1012</c:v>
                </c:pt>
                <c:pt idx="31">
                  <c:v>1013</c:v>
                </c:pt>
                <c:pt idx="32">
                  <c:v>1011</c:v>
                </c:pt>
                <c:pt idx="33">
                  <c:v>1011</c:v>
                </c:pt>
                <c:pt idx="34">
                  <c:v>1014</c:v>
                </c:pt>
                <c:pt idx="35">
                  <c:v>1014</c:v>
                </c:pt>
                <c:pt idx="36">
                  <c:v>1013</c:v>
                </c:pt>
                <c:pt idx="37">
                  <c:v>1014</c:v>
                </c:pt>
                <c:pt idx="38">
                  <c:v>1015</c:v>
                </c:pt>
                <c:pt idx="39">
                  <c:v>1012</c:v>
                </c:pt>
                <c:pt idx="40">
                  <c:v>1015</c:v>
                </c:pt>
                <c:pt idx="41">
                  <c:v>1012</c:v>
                </c:pt>
                <c:pt idx="42">
                  <c:v>1012</c:v>
                </c:pt>
                <c:pt idx="43">
                  <c:v>1013</c:v>
                </c:pt>
                <c:pt idx="44">
                  <c:v>1010</c:v>
                </c:pt>
                <c:pt idx="45">
                  <c:v>1010</c:v>
                </c:pt>
                <c:pt idx="46">
                  <c:v>1009</c:v>
                </c:pt>
                <c:pt idx="47">
                  <c:v>1013</c:v>
                </c:pt>
                <c:pt idx="48">
                  <c:v>1010</c:v>
                </c:pt>
                <c:pt idx="49">
                  <c:v>1011</c:v>
                </c:pt>
                <c:pt idx="50">
                  <c:v>1011</c:v>
                </c:pt>
                <c:pt idx="51">
                  <c:v>1013</c:v>
                </c:pt>
                <c:pt idx="52">
                  <c:v>1011</c:v>
                </c:pt>
                <c:pt idx="53">
                  <c:v>1013</c:v>
                </c:pt>
                <c:pt idx="54">
                  <c:v>1011</c:v>
                </c:pt>
                <c:pt idx="55">
                  <c:v>1014</c:v>
                </c:pt>
                <c:pt idx="56">
                  <c:v>1012</c:v>
                </c:pt>
                <c:pt idx="57">
                  <c:v>1013</c:v>
                </c:pt>
                <c:pt idx="58">
                  <c:v>1012</c:v>
                </c:pt>
                <c:pt idx="59">
                  <c:v>1013</c:v>
                </c:pt>
                <c:pt idx="60">
                  <c:v>1013</c:v>
                </c:pt>
                <c:pt idx="61">
                  <c:v>1011</c:v>
                </c:pt>
                <c:pt idx="62">
                  <c:v>1011</c:v>
                </c:pt>
                <c:pt idx="63">
                  <c:v>1011</c:v>
                </c:pt>
                <c:pt idx="64">
                  <c:v>1011</c:v>
                </c:pt>
                <c:pt idx="65">
                  <c:v>1011</c:v>
                </c:pt>
                <c:pt idx="66">
                  <c:v>1012</c:v>
                </c:pt>
                <c:pt idx="67">
                  <c:v>1010</c:v>
                </c:pt>
                <c:pt idx="68">
                  <c:v>1012</c:v>
                </c:pt>
                <c:pt idx="69">
                  <c:v>1012</c:v>
                </c:pt>
                <c:pt idx="70">
                  <c:v>1012</c:v>
                </c:pt>
                <c:pt idx="71">
                  <c:v>1012</c:v>
                </c:pt>
              </c:numCache>
            </c:numRef>
          </c:yVal>
          <c:smooth val="1"/>
        </c:ser>
        <c:axId val="38635178"/>
        <c:axId val="12172283"/>
      </c:scatterChart>
      <c:valAx>
        <c:axId val="38635178"/>
        <c:scaling>
          <c:orientation val="minMax"/>
          <c:max val="204"/>
          <c:min val="1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Julian Day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72283"/>
        <c:crossesAt val="1005"/>
        <c:crossBetween val="midCat"/>
        <c:dispUnits/>
        <c:majorUnit val="1"/>
        <c:minorUnit val="0.5"/>
      </c:valAx>
      <c:valAx>
        <c:axId val="12172283"/>
        <c:scaling>
          <c:orientation val="minMax"/>
          <c:max val="1016"/>
          <c:min val="10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Pressure (hPa)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At val="189"/>
        <c:crossBetween val="midCat"/>
        <c:dispUnits/>
        <c:majorUnit val="1"/>
        <c:minorUnit val="0.5"/>
      </c:valAx>
      <c:spPr>
        <a:gradFill rotWithShape="1">
          <a:gsLst>
            <a:gs pos="0">
              <a:srgbClr val="C0C0C0"/>
            </a:gs>
            <a:gs pos="100000">
              <a:srgbClr val="7E7E7E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NAME - Altair 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st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Cruise
Surface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5"/>
          <c:w val="0.95025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'1st Cruise'!$O$4:$O$79</c:f>
              <c:numCache>
                <c:ptCount val="76"/>
                <c:pt idx="0">
                  <c:v>189.5</c:v>
                </c:pt>
                <c:pt idx="1">
                  <c:v>189.75</c:v>
                </c:pt>
                <c:pt idx="2">
                  <c:v>190</c:v>
                </c:pt>
                <c:pt idx="3">
                  <c:v>190.25</c:v>
                </c:pt>
                <c:pt idx="4">
                  <c:v>190.5</c:v>
                </c:pt>
                <c:pt idx="5">
                  <c:v>190.75</c:v>
                </c:pt>
                <c:pt idx="6">
                  <c:v>191</c:v>
                </c:pt>
                <c:pt idx="7">
                  <c:v>191.25</c:v>
                </c:pt>
                <c:pt idx="8">
                  <c:v>191.25</c:v>
                </c:pt>
                <c:pt idx="9">
                  <c:v>191.5</c:v>
                </c:pt>
                <c:pt idx="10">
                  <c:v>191.75</c:v>
                </c:pt>
                <c:pt idx="11">
                  <c:v>192</c:v>
                </c:pt>
                <c:pt idx="12">
                  <c:v>192.25</c:v>
                </c:pt>
                <c:pt idx="13">
                  <c:v>192.5</c:v>
                </c:pt>
                <c:pt idx="14">
                  <c:v>192.75</c:v>
                </c:pt>
                <c:pt idx="15">
                  <c:v>193</c:v>
                </c:pt>
                <c:pt idx="16">
                  <c:v>193.25</c:v>
                </c:pt>
                <c:pt idx="17">
                  <c:v>193.5</c:v>
                </c:pt>
                <c:pt idx="18">
                  <c:v>193.75</c:v>
                </c:pt>
                <c:pt idx="19">
                  <c:v>194</c:v>
                </c:pt>
                <c:pt idx="20">
                  <c:v>194.16666666666666</c:v>
                </c:pt>
                <c:pt idx="21">
                  <c:v>194.33333333333331</c:v>
                </c:pt>
                <c:pt idx="22">
                  <c:v>194.49999999999997</c:v>
                </c:pt>
                <c:pt idx="23">
                  <c:v>194.66666666666663</c:v>
                </c:pt>
                <c:pt idx="24">
                  <c:v>194.8333333333333</c:v>
                </c:pt>
                <c:pt idx="25">
                  <c:v>194.99999999999994</c:v>
                </c:pt>
                <c:pt idx="26">
                  <c:v>195.1666666666666</c:v>
                </c:pt>
                <c:pt idx="27">
                  <c:v>195.33333333333326</c:v>
                </c:pt>
                <c:pt idx="28">
                  <c:v>195.49999999999991</c:v>
                </c:pt>
                <c:pt idx="29">
                  <c:v>195.67</c:v>
                </c:pt>
                <c:pt idx="30">
                  <c:v>195.67</c:v>
                </c:pt>
                <c:pt idx="31">
                  <c:v>195.83666666666664</c:v>
                </c:pt>
                <c:pt idx="32">
                  <c:v>196</c:v>
                </c:pt>
                <c:pt idx="33">
                  <c:v>196</c:v>
                </c:pt>
                <c:pt idx="34">
                  <c:v>196.16666666666666</c:v>
                </c:pt>
                <c:pt idx="35">
                  <c:v>196.33333333333331</c:v>
                </c:pt>
                <c:pt idx="36">
                  <c:v>196.49999999999997</c:v>
                </c:pt>
                <c:pt idx="37">
                  <c:v>196.66666666666663</c:v>
                </c:pt>
                <c:pt idx="38">
                  <c:v>196.8333333333333</c:v>
                </c:pt>
                <c:pt idx="39">
                  <c:v>196.99999999999994</c:v>
                </c:pt>
                <c:pt idx="40">
                  <c:v>197.24999999999994</c:v>
                </c:pt>
                <c:pt idx="41">
                  <c:v>197.5</c:v>
                </c:pt>
                <c:pt idx="42">
                  <c:v>197.5</c:v>
                </c:pt>
                <c:pt idx="43">
                  <c:v>197.75</c:v>
                </c:pt>
                <c:pt idx="44">
                  <c:v>198</c:v>
                </c:pt>
                <c:pt idx="45">
                  <c:v>198.25</c:v>
                </c:pt>
                <c:pt idx="46">
                  <c:v>198.5</c:v>
                </c:pt>
                <c:pt idx="47">
                  <c:v>198.75</c:v>
                </c:pt>
                <c:pt idx="48">
                  <c:v>199</c:v>
                </c:pt>
                <c:pt idx="49">
                  <c:v>199.25</c:v>
                </c:pt>
                <c:pt idx="50">
                  <c:v>199.5</c:v>
                </c:pt>
                <c:pt idx="51">
                  <c:v>199.75</c:v>
                </c:pt>
                <c:pt idx="52">
                  <c:v>200</c:v>
                </c:pt>
                <c:pt idx="53">
                  <c:v>200.25</c:v>
                </c:pt>
                <c:pt idx="54">
                  <c:v>200.5</c:v>
                </c:pt>
                <c:pt idx="55">
                  <c:v>200.75</c:v>
                </c:pt>
                <c:pt idx="56">
                  <c:v>201</c:v>
                </c:pt>
                <c:pt idx="57">
                  <c:v>201.25</c:v>
                </c:pt>
                <c:pt idx="58">
                  <c:v>201.5</c:v>
                </c:pt>
                <c:pt idx="59">
                  <c:v>201.75</c:v>
                </c:pt>
                <c:pt idx="60">
                  <c:v>201.75</c:v>
                </c:pt>
                <c:pt idx="61">
                  <c:v>202</c:v>
                </c:pt>
                <c:pt idx="62">
                  <c:v>202.16666666666666</c:v>
                </c:pt>
                <c:pt idx="63">
                  <c:v>202.33333333333331</c:v>
                </c:pt>
                <c:pt idx="64">
                  <c:v>202.49999999999997</c:v>
                </c:pt>
                <c:pt idx="65">
                  <c:v>202.66666666666663</c:v>
                </c:pt>
                <c:pt idx="66">
                  <c:v>202.8333333333333</c:v>
                </c:pt>
                <c:pt idx="67">
                  <c:v>202.99999999999994</c:v>
                </c:pt>
                <c:pt idx="68">
                  <c:v>203.1666666666666</c:v>
                </c:pt>
                <c:pt idx="69">
                  <c:v>203.33333333333326</c:v>
                </c:pt>
                <c:pt idx="70">
                  <c:v>203.49999999999991</c:v>
                </c:pt>
                <c:pt idx="71">
                  <c:v>203.66666666666657</c:v>
                </c:pt>
                <c:pt idx="72">
                  <c:v>203.83333333333323</c:v>
                </c:pt>
                <c:pt idx="75">
                  <c:v>203.9999999999999</c:v>
                </c:pt>
              </c:numCache>
            </c:numRef>
          </c:xVal>
          <c:yVal>
            <c:numRef>
              <c:f>'1st Cruise'!$E$4:$E$79</c:f>
              <c:numCache>
                <c:ptCount val="76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30</c:v>
                </c:pt>
                <c:pt idx="7">
                  <c:v>29</c:v>
                </c:pt>
                <c:pt idx="8">
                  <c:v>29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30</c:v>
                </c:pt>
                <c:pt idx="13">
                  <c:v>29</c:v>
                </c:pt>
                <c:pt idx="14">
                  <c:v>29</c:v>
                </c:pt>
                <c:pt idx="15">
                  <c:v>30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30</c:v>
                </c:pt>
                <c:pt idx="20">
                  <c:v>30</c:v>
                </c:pt>
                <c:pt idx="21">
                  <c:v>29</c:v>
                </c:pt>
                <c:pt idx="22">
                  <c:v>29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28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30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29</c:v>
                </c:pt>
                <c:pt idx="50">
                  <c:v>29</c:v>
                </c:pt>
                <c:pt idx="51">
                  <c:v>29</c:v>
                </c:pt>
                <c:pt idx="52">
                  <c:v>29</c:v>
                </c:pt>
                <c:pt idx="53">
                  <c:v>29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29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</c:numCache>
            </c:numRef>
          </c:yVal>
          <c:smooth val="1"/>
        </c:ser>
        <c:axId val="42441684"/>
        <c:axId val="46430837"/>
      </c:scatterChart>
      <c:valAx>
        <c:axId val="42441684"/>
        <c:scaling>
          <c:orientation val="minMax"/>
          <c:max val="204"/>
          <c:min val="1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Julian Day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430837"/>
        <c:crossesAt val="26"/>
        <c:crossBetween val="midCat"/>
        <c:dispUnits/>
        <c:majorUnit val="1"/>
        <c:minorUnit val="0.5"/>
      </c:valAx>
      <c:valAx>
        <c:axId val="46430837"/>
        <c:scaling>
          <c:orientation val="minMax"/>
          <c:max val="31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42441684"/>
        <c:crossesAt val="189"/>
        <c:crossBetween val="midCat"/>
        <c:dispUnits/>
        <c:majorUnit val="1"/>
        <c:minorUnit val="0.5"/>
      </c:valAx>
      <c:spPr>
        <a:gradFill rotWithShape="1">
          <a:gsLst>
            <a:gs pos="0">
              <a:srgbClr val="C0C0C0"/>
            </a:gs>
            <a:gs pos="100000">
              <a:srgbClr val="7E7E7E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NAME - Altair 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st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Cruise
Surface Relative Humidity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45"/>
          <c:w val="0.95025"/>
          <c:h val="0.79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'1st Cruise'!$O$4:$O$79</c:f>
              <c:numCache>
                <c:ptCount val="76"/>
                <c:pt idx="0">
                  <c:v>189.5</c:v>
                </c:pt>
                <c:pt idx="1">
                  <c:v>189.75</c:v>
                </c:pt>
                <c:pt idx="2">
                  <c:v>190</c:v>
                </c:pt>
                <c:pt idx="3">
                  <c:v>190.25</c:v>
                </c:pt>
                <c:pt idx="4">
                  <c:v>190.5</c:v>
                </c:pt>
                <c:pt idx="5">
                  <c:v>190.75</c:v>
                </c:pt>
                <c:pt idx="6">
                  <c:v>191</c:v>
                </c:pt>
                <c:pt idx="7">
                  <c:v>191.25</c:v>
                </c:pt>
                <c:pt idx="8">
                  <c:v>191.25</c:v>
                </c:pt>
                <c:pt idx="9">
                  <c:v>191.5</c:v>
                </c:pt>
                <c:pt idx="10">
                  <c:v>191.75</c:v>
                </c:pt>
                <c:pt idx="11">
                  <c:v>192</c:v>
                </c:pt>
                <c:pt idx="12">
                  <c:v>192.25</c:v>
                </c:pt>
                <c:pt idx="13">
                  <c:v>192.5</c:v>
                </c:pt>
                <c:pt idx="14">
                  <c:v>192.75</c:v>
                </c:pt>
                <c:pt idx="15">
                  <c:v>193</c:v>
                </c:pt>
                <c:pt idx="16">
                  <c:v>193.25</c:v>
                </c:pt>
                <c:pt idx="17">
                  <c:v>193.5</c:v>
                </c:pt>
                <c:pt idx="18">
                  <c:v>193.75</c:v>
                </c:pt>
                <c:pt idx="19">
                  <c:v>194</c:v>
                </c:pt>
                <c:pt idx="20">
                  <c:v>194.16666666666666</c:v>
                </c:pt>
                <c:pt idx="21">
                  <c:v>194.33333333333331</c:v>
                </c:pt>
                <c:pt idx="22">
                  <c:v>194.49999999999997</c:v>
                </c:pt>
                <c:pt idx="23">
                  <c:v>194.66666666666663</c:v>
                </c:pt>
                <c:pt idx="24">
                  <c:v>194.8333333333333</c:v>
                </c:pt>
                <c:pt idx="25">
                  <c:v>194.99999999999994</c:v>
                </c:pt>
                <c:pt idx="26">
                  <c:v>195.1666666666666</c:v>
                </c:pt>
                <c:pt idx="27">
                  <c:v>195.33333333333326</c:v>
                </c:pt>
                <c:pt idx="28">
                  <c:v>195.49999999999991</c:v>
                </c:pt>
                <c:pt idx="29">
                  <c:v>195.67</c:v>
                </c:pt>
                <c:pt idx="30">
                  <c:v>195.67</c:v>
                </c:pt>
                <c:pt idx="31">
                  <c:v>195.83666666666664</c:v>
                </c:pt>
                <c:pt idx="32">
                  <c:v>196</c:v>
                </c:pt>
                <c:pt idx="33">
                  <c:v>196</c:v>
                </c:pt>
                <c:pt idx="34">
                  <c:v>196.16666666666666</c:v>
                </c:pt>
                <c:pt idx="35">
                  <c:v>196.33333333333331</c:v>
                </c:pt>
                <c:pt idx="36">
                  <c:v>196.49999999999997</c:v>
                </c:pt>
                <c:pt idx="37">
                  <c:v>196.66666666666663</c:v>
                </c:pt>
                <c:pt idx="38">
                  <c:v>196.8333333333333</c:v>
                </c:pt>
                <c:pt idx="39">
                  <c:v>196.99999999999994</c:v>
                </c:pt>
                <c:pt idx="40">
                  <c:v>197.24999999999994</c:v>
                </c:pt>
                <c:pt idx="41">
                  <c:v>197.5</c:v>
                </c:pt>
                <c:pt idx="42">
                  <c:v>197.5</c:v>
                </c:pt>
                <c:pt idx="43">
                  <c:v>197.75</c:v>
                </c:pt>
                <c:pt idx="44">
                  <c:v>198</c:v>
                </c:pt>
                <c:pt idx="45">
                  <c:v>198.25</c:v>
                </c:pt>
                <c:pt idx="46">
                  <c:v>198.5</c:v>
                </c:pt>
                <c:pt idx="47">
                  <c:v>198.75</c:v>
                </c:pt>
                <c:pt idx="48">
                  <c:v>199</c:v>
                </c:pt>
                <c:pt idx="49">
                  <c:v>199.25</c:v>
                </c:pt>
                <c:pt idx="50">
                  <c:v>199.5</c:v>
                </c:pt>
                <c:pt idx="51">
                  <c:v>199.75</c:v>
                </c:pt>
                <c:pt idx="52">
                  <c:v>200</c:v>
                </c:pt>
                <c:pt idx="53">
                  <c:v>200.25</c:v>
                </c:pt>
                <c:pt idx="54">
                  <c:v>200.5</c:v>
                </c:pt>
                <c:pt idx="55">
                  <c:v>200.75</c:v>
                </c:pt>
                <c:pt idx="56">
                  <c:v>201</c:v>
                </c:pt>
                <c:pt idx="57">
                  <c:v>201.25</c:v>
                </c:pt>
                <c:pt idx="58">
                  <c:v>201.5</c:v>
                </c:pt>
                <c:pt idx="59">
                  <c:v>201.75</c:v>
                </c:pt>
                <c:pt idx="60">
                  <c:v>201.75</c:v>
                </c:pt>
                <c:pt idx="61">
                  <c:v>202</c:v>
                </c:pt>
                <c:pt idx="62">
                  <c:v>202.16666666666666</c:v>
                </c:pt>
                <c:pt idx="63">
                  <c:v>202.33333333333331</c:v>
                </c:pt>
                <c:pt idx="64">
                  <c:v>202.49999999999997</c:v>
                </c:pt>
                <c:pt idx="65">
                  <c:v>202.66666666666663</c:v>
                </c:pt>
                <c:pt idx="66">
                  <c:v>202.8333333333333</c:v>
                </c:pt>
                <c:pt idx="67">
                  <c:v>202.99999999999994</c:v>
                </c:pt>
                <c:pt idx="68">
                  <c:v>203.1666666666666</c:v>
                </c:pt>
                <c:pt idx="69">
                  <c:v>203.33333333333326</c:v>
                </c:pt>
                <c:pt idx="70">
                  <c:v>203.49999999999991</c:v>
                </c:pt>
                <c:pt idx="71">
                  <c:v>203.66666666666657</c:v>
                </c:pt>
                <c:pt idx="72">
                  <c:v>203.83333333333323</c:v>
                </c:pt>
                <c:pt idx="75">
                  <c:v>203.9999999999999</c:v>
                </c:pt>
              </c:numCache>
            </c:numRef>
          </c:xVal>
          <c:yVal>
            <c:numRef>
              <c:f>'1st Cruise'!$F$4:$F$79</c:f>
              <c:numCache>
                <c:ptCount val="76"/>
                <c:pt idx="0">
                  <c:v>67</c:v>
                </c:pt>
                <c:pt idx="1">
                  <c:v>67</c:v>
                </c:pt>
                <c:pt idx="2">
                  <c:v>65</c:v>
                </c:pt>
                <c:pt idx="3">
                  <c:v>77</c:v>
                </c:pt>
                <c:pt idx="4">
                  <c:v>75</c:v>
                </c:pt>
                <c:pt idx="5">
                  <c:v>70</c:v>
                </c:pt>
                <c:pt idx="6">
                  <c:v>64</c:v>
                </c:pt>
                <c:pt idx="7">
                  <c:v>66</c:v>
                </c:pt>
                <c:pt idx="8">
                  <c:v>66</c:v>
                </c:pt>
                <c:pt idx="9">
                  <c:v>82</c:v>
                </c:pt>
                <c:pt idx="10">
                  <c:v>68</c:v>
                </c:pt>
                <c:pt idx="11">
                  <c:v>61</c:v>
                </c:pt>
                <c:pt idx="12">
                  <c:v>63</c:v>
                </c:pt>
                <c:pt idx="13">
                  <c:v>73</c:v>
                </c:pt>
                <c:pt idx="14">
                  <c:v>71</c:v>
                </c:pt>
                <c:pt idx="15">
                  <c:v>66</c:v>
                </c:pt>
                <c:pt idx="16">
                  <c:v>75</c:v>
                </c:pt>
                <c:pt idx="17">
                  <c:v>75</c:v>
                </c:pt>
                <c:pt idx="18">
                  <c:v>71</c:v>
                </c:pt>
                <c:pt idx="19">
                  <c:v>65</c:v>
                </c:pt>
                <c:pt idx="20">
                  <c:v>63</c:v>
                </c:pt>
                <c:pt idx="21">
                  <c:v>75</c:v>
                </c:pt>
                <c:pt idx="22">
                  <c:v>78</c:v>
                </c:pt>
                <c:pt idx="23">
                  <c:v>71</c:v>
                </c:pt>
                <c:pt idx="24">
                  <c:v>66</c:v>
                </c:pt>
                <c:pt idx="25">
                  <c:v>76</c:v>
                </c:pt>
                <c:pt idx="26">
                  <c:v>69</c:v>
                </c:pt>
                <c:pt idx="27">
                  <c:v>73</c:v>
                </c:pt>
                <c:pt idx="28">
                  <c:v>75</c:v>
                </c:pt>
                <c:pt idx="29">
                  <c:v>72</c:v>
                </c:pt>
                <c:pt idx="30">
                  <c:v>72</c:v>
                </c:pt>
                <c:pt idx="31">
                  <c:v>67</c:v>
                </c:pt>
                <c:pt idx="32">
                  <c:v>70</c:v>
                </c:pt>
                <c:pt idx="33">
                  <c:v>70</c:v>
                </c:pt>
                <c:pt idx="34">
                  <c:v>71</c:v>
                </c:pt>
                <c:pt idx="35">
                  <c:v>71</c:v>
                </c:pt>
                <c:pt idx="36">
                  <c:v>70</c:v>
                </c:pt>
                <c:pt idx="37">
                  <c:v>68</c:v>
                </c:pt>
                <c:pt idx="38">
                  <c:v>72</c:v>
                </c:pt>
                <c:pt idx="39">
                  <c:v>74</c:v>
                </c:pt>
                <c:pt idx="40">
                  <c:v>72</c:v>
                </c:pt>
                <c:pt idx="41">
                  <c:v>78</c:v>
                </c:pt>
                <c:pt idx="42">
                  <c:v>78</c:v>
                </c:pt>
                <c:pt idx="43">
                  <c:v>66</c:v>
                </c:pt>
                <c:pt idx="44">
                  <c:v>61</c:v>
                </c:pt>
                <c:pt idx="45">
                  <c:v>72</c:v>
                </c:pt>
                <c:pt idx="46">
                  <c:v>69</c:v>
                </c:pt>
                <c:pt idx="47">
                  <c:v>67</c:v>
                </c:pt>
                <c:pt idx="48">
                  <c:v>69</c:v>
                </c:pt>
                <c:pt idx="49">
                  <c:v>71</c:v>
                </c:pt>
                <c:pt idx="50">
                  <c:v>80</c:v>
                </c:pt>
                <c:pt idx="51">
                  <c:v>76</c:v>
                </c:pt>
                <c:pt idx="52">
                  <c:v>72</c:v>
                </c:pt>
                <c:pt idx="53">
                  <c:v>75</c:v>
                </c:pt>
                <c:pt idx="54">
                  <c:v>80</c:v>
                </c:pt>
                <c:pt idx="55">
                  <c:v>77</c:v>
                </c:pt>
                <c:pt idx="56">
                  <c:v>78</c:v>
                </c:pt>
                <c:pt idx="57">
                  <c:v>77</c:v>
                </c:pt>
                <c:pt idx="58">
                  <c:v>73</c:v>
                </c:pt>
                <c:pt idx="59">
                  <c:v>71</c:v>
                </c:pt>
                <c:pt idx="60">
                  <c:v>71</c:v>
                </c:pt>
                <c:pt idx="61">
                  <c:v>73</c:v>
                </c:pt>
                <c:pt idx="62">
                  <c:v>69</c:v>
                </c:pt>
                <c:pt idx="63">
                  <c:v>71</c:v>
                </c:pt>
                <c:pt idx="64">
                  <c:v>75</c:v>
                </c:pt>
                <c:pt idx="65">
                  <c:v>75</c:v>
                </c:pt>
                <c:pt idx="66">
                  <c:v>77</c:v>
                </c:pt>
                <c:pt idx="67">
                  <c:v>79</c:v>
                </c:pt>
                <c:pt idx="68">
                  <c:v>78</c:v>
                </c:pt>
                <c:pt idx="69">
                  <c:v>74</c:v>
                </c:pt>
                <c:pt idx="70">
                  <c:v>67</c:v>
                </c:pt>
                <c:pt idx="71">
                  <c:v>67</c:v>
                </c:pt>
              </c:numCache>
            </c:numRef>
          </c:yVal>
          <c:smooth val="1"/>
        </c:ser>
        <c:axId val="15224350"/>
        <c:axId val="2801423"/>
      </c:scatterChart>
      <c:valAx>
        <c:axId val="15224350"/>
        <c:scaling>
          <c:orientation val="minMax"/>
          <c:max val="204"/>
          <c:min val="1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Julian Day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01423"/>
        <c:crossesAt val="50"/>
        <c:crossBetween val="midCat"/>
        <c:dispUnits/>
        <c:majorUnit val="1"/>
        <c:minorUnit val="0.5"/>
      </c:valAx>
      <c:valAx>
        <c:axId val="280142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5224350"/>
        <c:crossesAt val="189"/>
        <c:crossBetween val="midCat"/>
        <c:dispUnits/>
        <c:majorUnit val="5"/>
        <c:minorUnit val="1"/>
      </c:valAx>
      <c:spPr>
        <a:gradFill rotWithShape="1">
          <a:gsLst>
            <a:gs pos="0">
              <a:srgbClr val="C0C0C0"/>
            </a:gs>
            <a:gs pos="100000">
              <a:srgbClr val="7E7E7E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NAME - Altair 1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st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Cruise
Observed Cloud Fraction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'1st Cruise'!$O$4:$O$79</c:f>
              <c:numCache>
                <c:ptCount val="76"/>
                <c:pt idx="0">
                  <c:v>189.5</c:v>
                </c:pt>
                <c:pt idx="1">
                  <c:v>189.75</c:v>
                </c:pt>
                <c:pt idx="2">
                  <c:v>190</c:v>
                </c:pt>
                <c:pt idx="3">
                  <c:v>190.25</c:v>
                </c:pt>
                <c:pt idx="4">
                  <c:v>190.5</c:v>
                </c:pt>
                <c:pt idx="5">
                  <c:v>190.75</c:v>
                </c:pt>
                <c:pt idx="6">
                  <c:v>191</c:v>
                </c:pt>
                <c:pt idx="7">
                  <c:v>191.25</c:v>
                </c:pt>
                <c:pt idx="8">
                  <c:v>191.25</c:v>
                </c:pt>
                <c:pt idx="9">
                  <c:v>191.5</c:v>
                </c:pt>
                <c:pt idx="10">
                  <c:v>191.75</c:v>
                </c:pt>
                <c:pt idx="11">
                  <c:v>192</c:v>
                </c:pt>
                <c:pt idx="12">
                  <c:v>192.25</c:v>
                </c:pt>
                <c:pt idx="13">
                  <c:v>192.5</c:v>
                </c:pt>
                <c:pt idx="14">
                  <c:v>192.75</c:v>
                </c:pt>
                <c:pt idx="15">
                  <c:v>193</c:v>
                </c:pt>
                <c:pt idx="16">
                  <c:v>193.25</c:v>
                </c:pt>
                <c:pt idx="17">
                  <c:v>193.5</c:v>
                </c:pt>
                <c:pt idx="18">
                  <c:v>193.75</c:v>
                </c:pt>
                <c:pt idx="19">
                  <c:v>194</c:v>
                </c:pt>
                <c:pt idx="20">
                  <c:v>194.16666666666666</c:v>
                </c:pt>
                <c:pt idx="21">
                  <c:v>194.33333333333331</c:v>
                </c:pt>
                <c:pt idx="22">
                  <c:v>194.49999999999997</c:v>
                </c:pt>
                <c:pt idx="23">
                  <c:v>194.66666666666663</c:v>
                </c:pt>
                <c:pt idx="24">
                  <c:v>194.8333333333333</c:v>
                </c:pt>
                <c:pt idx="25">
                  <c:v>194.99999999999994</c:v>
                </c:pt>
                <c:pt idx="26">
                  <c:v>195.1666666666666</c:v>
                </c:pt>
                <c:pt idx="27">
                  <c:v>195.33333333333326</c:v>
                </c:pt>
                <c:pt idx="28">
                  <c:v>195.49999999999991</c:v>
                </c:pt>
                <c:pt idx="29">
                  <c:v>195.67</c:v>
                </c:pt>
                <c:pt idx="30">
                  <c:v>195.67</c:v>
                </c:pt>
                <c:pt idx="31">
                  <c:v>195.83666666666664</c:v>
                </c:pt>
                <c:pt idx="32">
                  <c:v>196</c:v>
                </c:pt>
                <c:pt idx="33">
                  <c:v>196</c:v>
                </c:pt>
                <c:pt idx="34">
                  <c:v>196.16666666666666</c:v>
                </c:pt>
                <c:pt idx="35">
                  <c:v>196.33333333333331</c:v>
                </c:pt>
                <c:pt idx="36">
                  <c:v>196.49999999999997</c:v>
                </c:pt>
                <c:pt idx="37">
                  <c:v>196.66666666666663</c:v>
                </c:pt>
                <c:pt idx="38">
                  <c:v>196.8333333333333</c:v>
                </c:pt>
                <c:pt idx="39">
                  <c:v>196.99999999999994</c:v>
                </c:pt>
                <c:pt idx="40">
                  <c:v>197.24999999999994</c:v>
                </c:pt>
                <c:pt idx="41">
                  <c:v>197.5</c:v>
                </c:pt>
                <c:pt idx="42">
                  <c:v>197.5</c:v>
                </c:pt>
                <c:pt idx="43">
                  <c:v>197.75</c:v>
                </c:pt>
                <c:pt idx="44">
                  <c:v>198</c:v>
                </c:pt>
                <c:pt idx="45">
                  <c:v>198.25</c:v>
                </c:pt>
                <c:pt idx="46">
                  <c:v>198.5</c:v>
                </c:pt>
                <c:pt idx="47">
                  <c:v>198.75</c:v>
                </c:pt>
                <c:pt idx="48">
                  <c:v>199</c:v>
                </c:pt>
                <c:pt idx="49">
                  <c:v>199.25</c:v>
                </c:pt>
                <c:pt idx="50">
                  <c:v>199.5</c:v>
                </c:pt>
                <c:pt idx="51">
                  <c:v>199.75</c:v>
                </c:pt>
                <c:pt idx="52">
                  <c:v>200</c:v>
                </c:pt>
                <c:pt idx="53">
                  <c:v>200.25</c:v>
                </c:pt>
                <c:pt idx="54">
                  <c:v>200.5</c:v>
                </c:pt>
                <c:pt idx="55">
                  <c:v>200.75</c:v>
                </c:pt>
                <c:pt idx="56">
                  <c:v>201</c:v>
                </c:pt>
                <c:pt idx="57">
                  <c:v>201.25</c:v>
                </c:pt>
                <c:pt idx="58">
                  <c:v>201.5</c:v>
                </c:pt>
                <c:pt idx="59">
                  <c:v>201.75</c:v>
                </c:pt>
                <c:pt idx="60">
                  <c:v>201.75</c:v>
                </c:pt>
                <c:pt idx="61">
                  <c:v>202</c:v>
                </c:pt>
                <c:pt idx="62">
                  <c:v>202.16666666666666</c:v>
                </c:pt>
                <c:pt idx="63">
                  <c:v>202.33333333333331</c:v>
                </c:pt>
                <c:pt idx="64">
                  <c:v>202.49999999999997</c:v>
                </c:pt>
                <c:pt idx="65">
                  <c:v>202.66666666666663</c:v>
                </c:pt>
                <c:pt idx="66">
                  <c:v>202.8333333333333</c:v>
                </c:pt>
                <c:pt idx="67">
                  <c:v>202.99999999999994</c:v>
                </c:pt>
                <c:pt idx="68">
                  <c:v>203.1666666666666</c:v>
                </c:pt>
                <c:pt idx="69">
                  <c:v>203.33333333333326</c:v>
                </c:pt>
                <c:pt idx="70">
                  <c:v>203.49999999999991</c:v>
                </c:pt>
                <c:pt idx="71">
                  <c:v>203.66666666666657</c:v>
                </c:pt>
                <c:pt idx="72">
                  <c:v>203.83333333333323</c:v>
                </c:pt>
                <c:pt idx="75">
                  <c:v>203.9999999999999</c:v>
                </c:pt>
              </c:numCache>
            </c:numRef>
          </c:xVal>
          <c:yVal>
            <c:numRef>
              <c:f>'1st Cruise'!$N$4:$N$79</c:f>
              <c:numCache>
                <c:ptCount val="76"/>
                <c:pt idx="0">
                  <c:v>100</c:v>
                </c:pt>
                <c:pt idx="1">
                  <c:v>50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  <c:pt idx="5">
                  <c:v>25</c:v>
                </c:pt>
                <c:pt idx="6">
                  <c:v>25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25</c:v>
                </c:pt>
                <c:pt idx="19">
                  <c:v>25</c:v>
                </c:pt>
                <c:pt idx="20">
                  <c:v>100</c:v>
                </c:pt>
                <c:pt idx="22">
                  <c:v>50</c:v>
                </c:pt>
                <c:pt idx="23">
                  <c:v>100</c:v>
                </c:pt>
                <c:pt idx="24">
                  <c:v>50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75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75</c:v>
                </c:pt>
                <c:pt idx="42">
                  <c:v>75</c:v>
                </c:pt>
                <c:pt idx="43">
                  <c:v>50</c:v>
                </c:pt>
                <c:pt idx="44">
                  <c:v>50</c:v>
                </c:pt>
                <c:pt idx="45">
                  <c:v>25</c:v>
                </c:pt>
                <c:pt idx="46">
                  <c:v>75</c:v>
                </c:pt>
                <c:pt idx="47">
                  <c:v>100</c:v>
                </c:pt>
                <c:pt idx="48">
                  <c:v>75</c:v>
                </c:pt>
                <c:pt idx="49">
                  <c:v>25</c:v>
                </c:pt>
                <c:pt idx="50">
                  <c:v>75</c:v>
                </c:pt>
                <c:pt idx="51">
                  <c:v>75</c:v>
                </c:pt>
                <c:pt idx="52">
                  <c:v>50</c:v>
                </c:pt>
                <c:pt idx="53">
                  <c:v>25</c:v>
                </c:pt>
                <c:pt idx="54">
                  <c:v>75</c:v>
                </c:pt>
                <c:pt idx="55">
                  <c:v>75</c:v>
                </c:pt>
                <c:pt idx="56">
                  <c:v>25</c:v>
                </c:pt>
                <c:pt idx="57">
                  <c:v>25</c:v>
                </c:pt>
                <c:pt idx="58">
                  <c:v>75</c:v>
                </c:pt>
                <c:pt idx="59">
                  <c:v>100</c:v>
                </c:pt>
                <c:pt idx="60">
                  <c:v>100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50</c:v>
                </c:pt>
                <c:pt idx="66">
                  <c:v>50</c:v>
                </c:pt>
                <c:pt idx="67">
                  <c:v>75</c:v>
                </c:pt>
                <c:pt idx="68">
                  <c:v>50</c:v>
                </c:pt>
                <c:pt idx="69">
                  <c:v>100</c:v>
                </c:pt>
                <c:pt idx="70">
                  <c:v>75</c:v>
                </c:pt>
                <c:pt idx="71">
                  <c:v>50</c:v>
                </c:pt>
                <c:pt idx="72">
                  <c:v>0</c:v>
                </c:pt>
                <c:pt idx="75">
                  <c:v>0</c:v>
                </c:pt>
              </c:numCache>
            </c:numRef>
          </c:yVal>
          <c:smooth val="1"/>
        </c:ser>
        <c:axId val="25212808"/>
        <c:axId val="25588681"/>
      </c:scatterChart>
      <c:valAx>
        <c:axId val="25212808"/>
        <c:scaling>
          <c:orientation val="minMax"/>
          <c:max val="204"/>
          <c:min val="18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Julian Day (UTC)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5588681"/>
        <c:crossesAt val="0"/>
        <c:crossBetween val="midCat"/>
        <c:dispUnits/>
        <c:majorUnit val="1"/>
        <c:minorUnit val="0.5"/>
      </c:valAx>
      <c:valAx>
        <c:axId val="2558868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Cloud Fraction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12808"/>
        <c:crossesAt val="189"/>
        <c:crossBetween val="midCat"/>
        <c:dispUnits/>
        <c:majorUnit val="25"/>
        <c:minorUnit val="5"/>
      </c:valAx>
      <c:spPr>
        <a:gradFill rotWithShape="1">
          <a:gsLst>
            <a:gs pos="0">
              <a:srgbClr val="C0C0C0"/>
            </a:gs>
            <a:gs pos="100000">
              <a:srgbClr val="7E7E7E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B53">
      <selection activeCell="C78" sqref="C78"/>
    </sheetView>
  </sheetViews>
  <sheetFormatPr defaultColWidth="9.140625" defaultRowHeight="12.75"/>
  <cols>
    <col min="1" max="1" width="9.140625" style="1" customWidth="1"/>
    <col min="2" max="2" width="9.7109375" style="1" customWidth="1"/>
    <col min="3" max="3" width="12.140625" style="1" customWidth="1"/>
    <col min="4" max="4" width="11.140625" style="1" customWidth="1"/>
    <col min="5" max="5" width="8.00390625" style="1" customWidth="1"/>
    <col min="6" max="6" width="7.28125" style="1" customWidth="1"/>
    <col min="7" max="7" width="7.57421875" style="1" customWidth="1"/>
    <col min="8" max="8" width="7.421875" style="1" customWidth="1"/>
    <col min="9" max="9" width="21.7109375" style="1" customWidth="1"/>
    <col min="10" max="10" width="30.7109375" style="1" customWidth="1"/>
    <col min="11" max="11" width="48.28125" style="0" customWidth="1"/>
    <col min="12" max="12" width="9.140625" style="1" customWidth="1"/>
    <col min="13" max="13" width="8.421875" style="1" customWidth="1"/>
    <col min="14" max="14" width="8.140625" style="0" customWidth="1"/>
    <col min="15" max="15" width="11.28125" style="0" customWidth="1"/>
  </cols>
  <sheetData>
    <row r="1" spans="1:6" ht="12.75">
      <c r="A1" s="6" t="s">
        <v>8</v>
      </c>
      <c r="F1" s="2" t="s">
        <v>4</v>
      </c>
    </row>
    <row r="3" spans="1:15" ht="38.25">
      <c r="A3" s="10" t="s">
        <v>0</v>
      </c>
      <c r="B3" s="10" t="s">
        <v>12</v>
      </c>
      <c r="C3" s="10" t="s">
        <v>11</v>
      </c>
      <c r="D3" s="10" t="s">
        <v>2</v>
      </c>
      <c r="E3" s="10" t="s">
        <v>57</v>
      </c>
      <c r="F3" s="10" t="s">
        <v>1</v>
      </c>
      <c r="G3" s="10" t="s">
        <v>3</v>
      </c>
      <c r="H3" s="10" t="s">
        <v>56</v>
      </c>
      <c r="I3" s="10" t="s">
        <v>5</v>
      </c>
      <c r="J3" s="10" t="s">
        <v>9</v>
      </c>
      <c r="K3" s="10" t="s">
        <v>20</v>
      </c>
      <c r="L3" s="11" t="str">
        <f aca="true" t="shared" si="0" ref="L3:L34">A3</f>
        <v>Date</v>
      </c>
      <c r="M3" s="10" t="str">
        <f aca="true" t="shared" si="1" ref="M3:M34">B3</f>
        <v>Time (UTC)</v>
      </c>
      <c r="N3" s="10" t="s">
        <v>75</v>
      </c>
      <c r="O3" s="10" t="s">
        <v>86</v>
      </c>
    </row>
    <row r="4" spans="1:15" ht="38.25">
      <c r="A4" s="3">
        <v>38175</v>
      </c>
      <c r="B4" s="4">
        <v>0.5</v>
      </c>
      <c r="C4" s="4">
        <v>0.49513888888888885</v>
      </c>
      <c r="D4" s="5">
        <v>325213400</v>
      </c>
      <c r="E4" s="5">
        <v>28</v>
      </c>
      <c r="F4" s="5">
        <v>67</v>
      </c>
      <c r="G4" s="5">
        <v>1010</v>
      </c>
      <c r="H4" s="5" t="s">
        <v>59</v>
      </c>
      <c r="I4" s="16" t="s">
        <v>16</v>
      </c>
      <c r="J4" s="9" t="s">
        <v>21</v>
      </c>
      <c r="K4" s="7" t="s">
        <v>24</v>
      </c>
      <c r="L4" s="3">
        <f t="shared" si="0"/>
        <v>38175</v>
      </c>
      <c r="M4" s="4">
        <f t="shared" si="1"/>
        <v>0.5</v>
      </c>
      <c r="N4" s="5">
        <f>IF(I4="Cloudy",100,IF(I4="Mostly Cloudy",75,IF(I4="Partly Cloudy",50,IF(I4="Mostly Sunny",25,IF(I4="Mostly Clear",25,IF(I4="Sunny",0,IF(I4="Clear",0)))))))</f>
        <v>100</v>
      </c>
      <c r="O4" s="33">
        <v>189.5</v>
      </c>
    </row>
    <row r="5" spans="1:15" ht="12.75">
      <c r="A5" s="3">
        <v>38175</v>
      </c>
      <c r="B5" s="4">
        <v>0.75</v>
      </c>
      <c r="C5" s="4">
        <v>0.7444444444444445</v>
      </c>
      <c r="D5" s="5">
        <v>420614402</v>
      </c>
      <c r="E5" s="5">
        <v>29</v>
      </c>
      <c r="F5" s="5">
        <v>67</v>
      </c>
      <c r="G5" s="5">
        <v>1013</v>
      </c>
      <c r="H5" s="5" t="s">
        <v>59</v>
      </c>
      <c r="I5" s="16" t="s">
        <v>6</v>
      </c>
      <c r="J5" s="9" t="s">
        <v>7</v>
      </c>
      <c r="K5" s="7" t="s">
        <v>25</v>
      </c>
      <c r="L5" s="3">
        <f t="shared" si="0"/>
        <v>38175</v>
      </c>
      <c r="M5" s="4">
        <f t="shared" si="1"/>
        <v>0.75</v>
      </c>
      <c r="N5" s="5">
        <f aca="true" t="shared" si="2" ref="N5:N69">IF(I5="Cloudy",100,IF(I5="Mostly Cloudy",75,IF(I5="Partly Cloudy",50,IF(I5="Mostly Sunny",25,IF(I5="Mostly Clear",25,IF(I5="Sunny",0,IF(I5="Clear",0)))))))</f>
        <v>50</v>
      </c>
      <c r="O5" s="33">
        <f>O4+1/4</f>
        <v>189.75</v>
      </c>
    </row>
    <row r="6" spans="1:15" ht="12.75">
      <c r="A6" s="3">
        <v>38176</v>
      </c>
      <c r="B6" s="4">
        <v>0</v>
      </c>
      <c r="C6" s="4">
        <v>0.9930555555555555</v>
      </c>
      <c r="D6" s="5">
        <v>420614614</v>
      </c>
      <c r="E6" s="5">
        <v>29</v>
      </c>
      <c r="F6" s="5">
        <v>65</v>
      </c>
      <c r="G6" s="5">
        <v>1010</v>
      </c>
      <c r="H6" s="5" t="s">
        <v>59</v>
      </c>
      <c r="I6" s="16" t="s">
        <v>14</v>
      </c>
      <c r="J6" s="9" t="s">
        <v>15</v>
      </c>
      <c r="K6" s="7" t="s">
        <v>23</v>
      </c>
      <c r="L6" s="3">
        <f t="shared" si="0"/>
        <v>38176</v>
      </c>
      <c r="M6" s="4">
        <f t="shared" si="1"/>
        <v>0</v>
      </c>
      <c r="N6" s="5">
        <f t="shared" si="2"/>
        <v>25</v>
      </c>
      <c r="O6" s="33">
        <f aca="true" t="shared" si="3" ref="O6:O23">O5+1/4</f>
        <v>190</v>
      </c>
    </row>
    <row r="7" spans="1:15" ht="12.75">
      <c r="A7" s="3">
        <v>38176</v>
      </c>
      <c r="B7" s="4">
        <v>0.25</v>
      </c>
      <c r="C7" s="4">
        <v>0.2333333333333333</v>
      </c>
      <c r="D7" s="5">
        <v>420614403</v>
      </c>
      <c r="E7" s="5">
        <v>28</v>
      </c>
      <c r="F7" s="5">
        <v>77</v>
      </c>
      <c r="G7" s="5">
        <v>1011</v>
      </c>
      <c r="H7" s="5" t="s">
        <v>59</v>
      </c>
      <c r="I7" s="16" t="s">
        <v>10</v>
      </c>
      <c r="J7" s="9" t="s">
        <v>13</v>
      </c>
      <c r="K7" s="7"/>
      <c r="L7" s="3">
        <f t="shared" si="0"/>
        <v>38176</v>
      </c>
      <c r="M7" s="4">
        <f t="shared" si="1"/>
        <v>0.25</v>
      </c>
      <c r="N7" s="5">
        <f t="shared" si="2"/>
        <v>25</v>
      </c>
      <c r="O7" s="33">
        <f t="shared" si="3"/>
        <v>190.25</v>
      </c>
    </row>
    <row r="8" spans="1:15" ht="25.5">
      <c r="A8" s="3">
        <v>38176</v>
      </c>
      <c r="B8" s="4">
        <v>0.5</v>
      </c>
      <c r="C8" s="4">
        <v>0.4784722222222222</v>
      </c>
      <c r="D8" s="5">
        <v>420614615</v>
      </c>
      <c r="E8" s="5">
        <v>28</v>
      </c>
      <c r="F8" s="5">
        <v>75</v>
      </c>
      <c r="G8" s="5">
        <v>1010</v>
      </c>
      <c r="H8" s="5" t="s">
        <v>59</v>
      </c>
      <c r="I8" s="16" t="s">
        <v>17</v>
      </c>
      <c r="J8" s="9" t="s">
        <v>18</v>
      </c>
      <c r="K8" s="7" t="s">
        <v>22</v>
      </c>
      <c r="L8" s="3">
        <f t="shared" si="0"/>
        <v>38176</v>
      </c>
      <c r="M8" s="4">
        <f t="shared" si="1"/>
        <v>0.5</v>
      </c>
      <c r="N8" s="5">
        <f t="shared" si="2"/>
        <v>0</v>
      </c>
      <c r="O8" s="33">
        <f t="shared" si="3"/>
        <v>190.5</v>
      </c>
    </row>
    <row r="9" spans="1:15" ht="12.75">
      <c r="A9" s="3">
        <v>38176</v>
      </c>
      <c r="B9" s="4">
        <v>0.75</v>
      </c>
      <c r="C9" s="4">
        <v>0.7416666666666667</v>
      </c>
      <c r="D9" s="5">
        <v>420614609</v>
      </c>
      <c r="E9" s="5">
        <v>28</v>
      </c>
      <c r="F9" s="5">
        <v>70</v>
      </c>
      <c r="G9" s="5">
        <v>1011</v>
      </c>
      <c r="H9" s="5" t="s">
        <v>59</v>
      </c>
      <c r="I9" s="16" t="s">
        <v>14</v>
      </c>
      <c r="J9" s="9" t="s">
        <v>19</v>
      </c>
      <c r="K9" s="7"/>
      <c r="L9" s="3">
        <f t="shared" si="0"/>
        <v>38176</v>
      </c>
      <c r="M9" s="4">
        <f t="shared" si="1"/>
        <v>0.75</v>
      </c>
      <c r="N9" s="5">
        <f t="shared" si="2"/>
        <v>25</v>
      </c>
      <c r="O9" s="33">
        <f t="shared" si="3"/>
        <v>190.75</v>
      </c>
    </row>
    <row r="10" spans="1:15" ht="38.25">
      <c r="A10" s="3">
        <v>38177</v>
      </c>
      <c r="B10" s="4">
        <v>0</v>
      </c>
      <c r="C10" s="4">
        <v>0.9729166666666668</v>
      </c>
      <c r="D10" s="5">
        <v>420614400</v>
      </c>
      <c r="E10" s="5">
        <v>30</v>
      </c>
      <c r="F10" s="5">
        <v>64</v>
      </c>
      <c r="G10" s="5">
        <v>1009</v>
      </c>
      <c r="H10" s="5" t="s">
        <v>59</v>
      </c>
      <c r="I10" s="16" t="s">
        <v>14</v>
      </c>
      <c r="J10" s="9" t="s">
        <v>27</v>
      </c>
      <c r="K10" s="7" t="s">
        <v>26</v>
      </c>
      <c r="L10" s="3">
        <f t="shared" si="0"/>
        <v>38177</v>
      </c>
      <c r="M10" s="4">
        <f t="shared" si="1"/>
        <v>0</v>
      </c>
      <c r="N10" s="5">
        <f t="shared" si="2"/>
        <v>25</v>
      </c>
      <c r="O10" s="33">
        <f t="shared" si="3"/>
        <v>191</v>
      </c>
    </row>
    <row r="11" spans="1:15" ht="12.75">
      <c r="A11" s="20">
        <v>38177</v>
      </c>
      <c r="B11" s="25" t="s">
        <v>69</v>
      </c>
      <c r="C11" s="19">
        <v>0.2333333333333333</v>
      </c>
      <c r="D11" s="21">
        <v>420614612</v>
      </c>
      <c r="E11" s="21">
        <v>29</v>
      </c>
      <c r="F11" s="21">
        <v>66</v>
      </c>
      <c r="G11" s="21">
        <v>1010</v>
      </c>
      <c r="H11" s="21" t="s">
        <v>59</v>
      </c>
      <c r="I11" s="22" t="s">
        <v>17</v>
      </c>
      <c r="J11" s="23"/>
      <c r="K11" s="24" t="s">
        <v>28</v>
      </c>
      <c r="L11" s="20">
        <f t="shared" si="0"/>
        <v>38177</v>
      </c>
      <c r="M11" s="25" t="str">
        <f t="shared" si="1"/>
        <v>AB</v>
      </c>
      <c r="N11" s="5">
        <f t="shared" si="2"/>
        <v>0</v>
      </c>
      <c r="O11" s="33">
        <f>O12</f>
        <v>191.25</v>
      </c>
    </row>
    <row r="12" spans="1:15" ht="12.75">
      <c r="A12" s="3">
        <v>38177</v>
      </c>
      <c r="B12" s="4">
        <v>0.25</v>
      </c>
      <c r="C12" s="4">
        <v>0.2534722222222222</v>
      </c>
      <c r="D12" s="5">
        <v>420614613</v>
      </c>
      <c r="E12" s="5">
        <v>29</v>
      </c>
      <c r="F12" s="5">
        <v>66</v>
      </c>
      <c r="G12" s="5">
        <v>1010</v>
      </c>
      <c r="H12" s="5" t="s">
        <v>59</v>
      </c>
      <c r="I12" s="16" t="s">
        <v>17</v>
      </c>
      <c r="J12" s="9" t="s">
        <v>18</v>
      </c>
      <c r="K12" s="7" t="s">
        <v>82</v>
      </c>
      <c r="L12" s="3">
        <f t="shared" si="0"/>
        <v>38177</v>
      </c>
      <c r="M12" s="4">
        <f t="shared" si="1"/>
        <v>0.25</v>
      </c>
      <c r="N12" s="5">
        <f t="shared" si="2"/>
        <v>0</v>
      </c>
      <c r="O12" s="33">
        <v>191.25</v>
      </c>
    </row>
    <row r="13" spans="1:15" ht="12.75">
      <c r="A13" s="3">
        <v>38177</v>
      </c>
      <c r="B13" s="4">
        <v>0.5</v>
      </c>
      <c r="C13" s="4">
        <v>0.4791666666666667</v>
      </c>
      <c r="D13" s="5">
        <v>420614610</v>
      </c>
      <c r="E13" s="5">
        <v>28</v>
      </c>
      <c r="F13" s="5">
        <v>82</v>
      </c>
      <c r="G13" s="5">
        <v>1009</v>
      </c>
      <c r="H13" s="5" t="s">
        <v>59</v>
      </c>
      <c r="I13" s="16" t="s">
        <v>10</v>
      </c>
      <c r="J13" s="9" t="s">
        <v>18</v>
      </c>
      <c r="K13" s="7"/>
      <c r="L13" s="3">
        <f t="shared" si="0"/>
        <v>38177</v>
      </c>
      <c r="M13" s="4">
        <f t="shared" si="1"/>
        <v>0.5</v>
      </c>
      <c r="N13" s="5">
        <f t="shared" si="2"/>
        <v>25</v>
      </c>
      <c r="O13" s="33">
        <f t="shared" si="3"/>
        <v>191.5</v>
      </c>
    </row>
    <row r="14" spans="1:15" ht="12.75">
      <c r="A14" s="3">
        <v>38177</v>
      </c>
      <c r="B14" s="4">
        <v>0.75</v>
      </c>
      <c r="C14" s="4">
        <v>0.7388888888888889</v>
      </c>
      <c r="D14" s="5">
        <v>420614605</v>
      </c>
      <c r="E14" s="5">
        <v>29</v>
      </c>
      <c r="F14" s="5">
        <v>68</v>
      </c>
      <c r="G14" s="5">
        <v>1011</v>
      </c>
      <c r="H14" s="5" t="s">
        <v>59</v>
      </c>
      <c r="I14" s="16" t="s">
        <v>14</v>
      </c>
      <c r="J14" s="9" t="s">
        <v>18</v>
      </c>
      <c r="K14" s="7"/>
      <c r="L14" s="3">
        <f t="shared" si="0"/>
        <v>38177</v>
      </c>
      <c r="M14" s="4">
        <f t="shared" si="1"/>
        <v>0.75</v>
      </c>
      <c r="N14" s="5">
        <f t="shared" si="2"/>
        <v>25</v>
      </c>
      <c r="O14" s="33">
        <f t="shared" si="3"/>
        <v>191.75</v>
      </c>
    </row>
    <row r="15" spans="1:15" ht="51">
      <c r="A15" s="3">
        <v>38178</v>
      </c>
      <c r="B15" s="4">
        <v>0</v>
      </c>
      <c r="C15" s="4">
        <v>0.9777777777777777</v>
      </c>
      <c r="D15" s="5">
        <v>415714314</v>
      </c>
      <c r="E15" s="5">
        <v>30</v>
      </c>
      <c r="F15" s="5">
        <v>61</v>
      </c>
      <c r="G15" s="5">
        <v>1008</v>
      </c>
      <c r="H15" s="5" t="s">
        <v>59</v>
      </c>
      <c r="I15" s="16" t="s">
        <v>14</v>
      </c>
      <c r="J15" s="9" t="s">
        <v>29</v>
      </c>
      <c r="K15" s="7" t="s">
        <v>30</v>
      </c>
      <c r="L15" s="3">
        <f t="shared" si="0"/>
        <v>38178</v>
      </c>
      <c r="M15" s="4">
        <f t="shared" si="1"/>
        <v>0</v>
      </c>
      <c r="N15" s="5">
        <f t="shared" si="2"/>
        <v>25</v>
      </c>
      <c r="O15" s="33">
        <f t="shared" si="3"/>
        <v>192</v>
      </c>
    </row>
    <row r="16" spans="1:15" ht="12.75">
      <c r="A16" s="3">
        <v>38178</v>
      </c>
      <c r="B16" s="4">
        <v>0.25</v>
      </c>
      <c r="C16" s="4">
        <v>0.22430555555555556</v>
      </c>
      <c r="D16" s="5">
        <v>415714312</v>
      </c>
      <c r="E16" s="5">
        <v>30</v>
      </c>
      <c r="F16" s="5">
        <v>63</v>
      </c>
      <c r="G16" s="5">
        <v>1011</v>
      </c>
      <c r="H16" s="5" t="s">
        <v>59</v>
      </c>
      <c r="I16" s="16" t="s">
        <v>17</v>
      </c>
      <c r="J16" s="9" t="s">
        <v>18</v>
      </c>
      <c r="K16" s="7" t="s">
        <v>83</v>
      </c>
      <c r="L16" s="3">
        <f t="shared" si="0"/>
        <v>38178</v>
      </c>
      <c r="M16" s="4">
        <f t="shared" si="1"/>
        <v>0.25</v>
      </c>
      <c r="N16" s="5">
        <f t="shared" si="2"/>
        <v>0</v>
      </c>
      <c r="O16" s="33">
        <f t="shared" si="3"/>
        <v>192.25</v>
      </c>
    </row>
    <row r="17" spans="1:15" ht="12.75">
      <c r="A17" s="3">
        <v>38178</v>
      </c>
      <c r="B17" s="4">
        <v>0.5</v>
      </c>
      <c r="C17" s="4">
        <v>0.47430555555555554</v>
      </c>
      <c r="D17" s="5">
        <v>415714313</v>
      </c>
      <c r="E17" s="5">
        <v>29</v>
      </c>
      <c r="F17" s="5">
        <v>73</v>
      </c>
      <c r="G17" s="5">
        <v>1008</v>
      </c>
      <c r="H17" s="5" t="s">
        <v>59</v>
      </c>
      <c r="I17" s="16" t="s">
        <v>17</v>
      </c>
      <c r="J17" s="9" t="s">
        <v>18</v>
      </c>
      <c r="K17" s="7"/>
      <c r="L17" s="3">
        <f t="shared" si="0"/>
        <v>38178</v>
      </c>
      <c r="M17" s="4">
        <f t="shared" si="1"/>
        <v>0.5</v>
      </c>
      <c r="N17" s="5">
        <f t="shared" si="2"/>
        <v>0</v>
      </c>
      <c r="O17" s="33">
        <f t="shared" si="3"/>
        <v>192.5</v>
      </c>
    </row>
    <row r="18" spans="1:15" ht="12.75">
      <c r="A18" s="17">
        <v>38178</v>
      </c>
      <c r="B18" s="18">
        <v>0.75</v>
      </c>
      <c r="C18" s="18">
        <v>0.7354166666666666</v>
      </c>
      <c r="D18" s="5">
        <v>415714311</v>
      </c>
      <c r="E18" s="5">
        <v>29</v>
      </c>
      <c r="F18" s="5">
        <v>71</v>
      </c>
      <c r="G18" s="5">
        <v>1009</v>
      </c>
      <c r="H18" s="5" t="s">
        <v>59</v>
      </c>
      <c r="I18" s="16" t="s">
        <v>33</v>
      </c>
      <c r="J18" s="9" t="s">
        <v>31</v>
      </c>
      <c r="K18" s="7"/>
      <c r="L18" s="3">
        <f t="shared" si="0"/>
        <v>38178</v>
      </c>
      <c r="M18" s="4">
        <f t="shared" si="1"/>
        <v>0.75</v>
      </c>
      <c r="N18" s="5">
        <f t="shared" si="2"/>
        <v>0</v>
      </c>
      <c r="O18" s="33">
        <f t="shared" si="3"/>
        <v>192.75</v>
      </c>
    </row>
    <row r="19" spans="1:15" ht="12.75">
      <c r="A19" s="3">
        <v>38179</v>
      </c>
      <c r="B19" s="4">
        <v>0</v>
      </c>
      <c r="C19" s="4">
        <v>0.9784722222222223</v>
      </c>
      <c r="D19" s="5">
        <v>415714310</v>
      </c>
      <c r="E19" s="5">
        <v>30</v>
      </c>
      <c r="F19" s="5">
        <v>66</v>
      </c>
      <c r="G19" s="5">
        <v>1008</v>
      </c>
      <c r="H19" s="5" t="s">
        <v>59</v>
      </c>
      <c r="I19" s="16" t="s">
        <v>14</v>
      </c>
      <c r="J19" s="9" t="s">
        <v>32</v>
      </c>
      <c r="K19" s="7"/>
      <c r="L19" s="3">
        <f t="shared" si="0"/>
        <v>38179</v>
      </c>
      <c r="M19" s="4">
        <f t="shared" si="1"/>
        <v>0</v>
      </c>
      <c r="N19" s="5">
        <f t="shared" si="2"/>
        <v>25</v>
      </c>
      <c r="O19" s="33">
        <f t="shared" si="3"/>
        <v>193</v>
      </c>
    </row>
    <row r="20" spans="1:15" ht="12.75">
      <c r="A20" s="3">
        <v>38179</v>
      </c>
      <c r="B20" s="4">
        <v>0.25</v>
      </c>
      <c r="C20" s="4">
        <v>0.22430555555555556</v>
      </c>
      <c r="D20" s="5">
        <v>415714415</v>
      </c>
      <c r="E20" s="5">
        <v>29</v>
      </c>
      <c r="F20" s="5">
        <v>75</v>
      </c>
      <c r="G20" s="5">
        <v>1010</v>
      </c>
      <c r="H20" s="5" t="s">
        <v>59</v>
      </c>
      <c r="I20" s="16" t="s">
        <v>17</v>
      </c>
      <c r="J20" s="9" t="s">
        <v>34</v>
      </c>
      <c r="K20" s="7"/>
      <c r="L20" s="3">
        <f t="shared" si="0"/>
        <v>38179</v>
      </c>
      <c r="M20" s="4">
        <f t="shared" si="1"/>
        <v>0.25</v>
      </c>
      <c r="N20" s="5">
        <f t="shared" si="2"/>
        <v>0</v>
      </c>
      <c r="O20" s="33">
        <f t="shared" si="3"/>
        <v>193.25</v>
      </c>
    </row>
    <row r="21" spans="1:15" ht="12.75">
      <c r="A21" s="3">
        <v>38179</v>
      </c>
      <c r="B21" s="4">
        <v>0.5</v>
      </c>
      <c r="C21" s="4">
        <v>0.4763888888888889</v>
      </c>
      <c r="D21" s="5">
        <v>415714414</v>
      </c>
      <c r="E21" s="5">
        <v>29</v>
      </c>
      <c r="F21" s="5">
        <v>75</v>
      </c>
      <c r="G21" s="5">
        <v>1009</v>
      </c>
      <c r="H21" s="5" t="s">
        <v>59</v>
      </c>
      <c r="I21" s="16" t="s">
        <v>17</v>
      </c>
      <c r="J21" s="9" t="s">
        <v>18</v>
      </c>
      <c r="K21" s="7"/>
      <c r="L21" s="3">
        <f t="shared" si="0"/>
        <v>38179</v>
      </c>
      <c r="M21" s="4">
        <f t="shared" si="1"/>
        <v>0.5</v>
      </c>
      <c r="N21" s="5">
        <f t="shared" si="2"/>
        <v>0</v>
      </c>
      <c r="O21" s="33">
        <f t="shared" si="3"/>
        <v>193.5</v>
      </c>
    </row>
    <row r="22" spans="1:15" ht="12.75">
      <c r="A22" s="3">
        <v>38179</v>
      </c>
      <c r="B22" s="4">
        <v>0.75</v>
      </c>
      <c r="C22" s="4">
        <v>0.7472222222222222</v>
      </c>
      <c r="D22" s="5">
        <v>415714411</v>
      </c>
      <c r="E22" s="5">
        <v>29</v>
      </c>
      <c r="F22" s="5">
        <v>71</v>
      </c>
      <c r="G22" s="5">
        <v>1010</v>
      </c>
      <c r="H22" s="5" t="s">
        <v>59</v>
      </c>
      <c r="I22" s="16" t="s">
        <v>14</v>
      </c>
      <c r="J22" s="9" t="s">
        <v>18</v>
      </c>
      <c r="K22" s="7"/>
      <c r="L22" s="3">
        <f t="shared" si="0"/>
        <v>38179</v>
      </c>
      <c r="M22" s="4">
        <f t="shared" si="1"/>
        <v>0.75</v>
      </c>
      <c r="N22" s="5">
        <f t="shared" si="2"/>
        <v>25</v>
      </c>
      <c r="O22" s="33">
        <f t="shared" si="3"/>
        <v>193.75</v>
      </c>
    </row>
    <row r="23" spans="1:15" ht="12.75">
      <c r="A23" s="17">
        <v>38180</v>
      </c>
      <c r="B23" s="18">
        <v>0</v>
      </c>
      <c r="C23" s="18">
        <v>0.9770833333333333</v>
      </c>
      <c r="D23" s="27">
        <v>415714413</v>
      </c>
      <c r="E23" s="27">
        <v>30</v>
      </c>
      <c r="F23" s="27">
        <v>65</v>
      </c>
      <c r="G23" s="27">
        <v>1006</v>
      </c>
      <c r="H23" s="27" t="s">
        <v>59</v>
      </c>
      <c r="I23" s="28" t="s">
        <v>14</v>
      </c>
      <c r="J23" s="29" t="s">
        <v>31</v>
      </c>
      <c r="K23" s="30" t="s">
        <v>84</v>
      </c>
      <c r="L23" s="17">
        <f t="shared" si="0"/>
        <v>38180</v>
      </c>
      <c r="M23" s="18">
        <f t="shared" si="1"/>
        <v>0</v>
      </c>
      <c r="N23" s="5">
        <f t="shared" si="2"/>
        <v>25</v>
      </c>
      <c r="O23" s="33">
        <f t="shared" si="3"/>
        <v>194</v>
      </c>
    </row>
    <row r="24" spans="1:15" ht="25.5">
      <c r="A24" s="17">
        <v>38180</v>
      </c>
      <c r="B24" s="18">
        <v>0.16666666666666666</v>
      </c>
      <c r="C24" s="18">
        <v>0.15</v>
      </c>
      <c r="D24" s="27">
        <v>415714412</v>
      </c>
      <c r="E24" s="27">
        <v>30</v>
      </c>
      <c r="F24" s="27">
        <v>63</v>
      </c>
      <c r="G24" s="27">
        <v>1007</v>
      </c>
      <c r="H24" s="27" t="s">
        <v>59</v>
      </c>
      <c r="I24" s="28" t="s">
        <v>16</v>
      </c>
      <c r="J24" s="29" t="s">
        <v>37</v>
      </c>
      <c r="K24" s="30"/>
      <c r="L24" s="17">
        <f t="shared" si="0"/>
        <v>38180</v>
      </c>
      <c r="M24" s="18">
        <f t="shared" si="1"/>
        <v>0.16666666666666666</v>
      </c>
      <c r="N24" s="5">
        <f t="shared" si="2"/>
        <v>100</v>
      </c>
      <c r="O24" s="33">
        <f>O23+1/6</f>
        <v>194.16666666666666</v>
      </c>
    </row>
    <row r="25" spans="1:15" ht="12.75">
      <c r="A25" s="17">
        <v>38180</v>
      </c>
      <c r="B25" s="18">
        <v>0.3333333333333333</v>
      </c>
      <c r="C25" s="18">
        <v>0.30972222222222223</v>
      </c>
      <c r="D25" s="27">
        <v>415714406</v>
      </c>
      <c r="E25" s="27">
        <v>29</v>
      </c>
      <c r="F25" s="27">
        <v>75</v>
      </c>
      <c r="G25" s="27">
        <v>1008</v>
      </c>
      <c r="H25" s="27" t="s">
        <v>59</v>
      </c>
      <c r="I25" s="28"/>
      <c r="J25" s="29"/>
      <c r="K25" s="30"/>
      <c r="L25" s="17">
        <f t="shared" si="0"/>
        <v>38180</v>
      </c>
      <c r="M25" s="18">
        <f t="shared" si="1"/>
        <v>0.3333333333333333</v>
      </c>
      <c r="N25" s="5"/>
      <c r="O25" s="33">
        <f aca="true" t="shared" si="4" ref="O25:O43">O24+1/6</f>
        <v>194.33333333333331</v>
      </c>
    </row>
    <row r="26" spans="1:15" ht="25.5">
      <c r="A26" s="17">
        <v>38180</v>
      </c>
      <c r="B26" s="18">
        <v>0.5</v>
      </c>
      <c r="C26" s="18">
        <v>0.47222222222222227</v>
      </c>
      <c r="D26" s="27">
        <v>415714410</v>
      </c>
      <c r="E26" s="27">
        <v>29</v>
      </c>
      <c r="F26" s="27">
        <v>78</v>
      </c>
      <c r="G26" s="27">
        <v>1008</v>
      </c>
      <c r="H26" s="27" t="s">
        <v>59</v>
      </c>
      <c r="I26" s="28" t="s">
        <v>6</v>
      </c>
      <c r="J26" s="29" t="s">
        <v>35</v>
      </c>
      <c r="K26" s="30"/>
      <c r="L26" s="17">
        <f t="shared" si="0"/>
        <v>38180</v>
      </c>
      <c r="M26" s="18">
        <f t="shared" si="1"/>
        <v>0.5</v>
      </c>
      <c r="N26" s="5">
        <f t="shared" si="2"/>
        <v>50</v>
      </c>
      <c r="O26" s="33">
        <f t="shared" si="4"/>
        <v>194.49999999999997</v>
      </c>
    </row>
    <row r="27" spans="1:15" ht="12.75">
      <c r="A27" s="17">
        <v>38180</v>
      </c>
      <c r="B27" s="18">
        <v>0.6666666666666666</v>
      </c>
      <c r="C27" s="18">
        <v>0.6590277777777778</v>
      </c>
      <c r="D27" s="27">
        <v>415714409</v>
      </c>
      <c r="E27" s="27">
        <v>27</v>
      </c>
      <c r="F27" s="27">
        <v>71</v>
      </c>
      <c r="G27" s="27">
        <v>1011</v>
      </c>
      <c r="H27" s="27" t="s">
        <v>59</v>
      </c>
      <c r="I27" s="28" t="s">
        <v>16</v>
      </c>
      <c r="J27" s="29" t="s">
        <v>36</v>
      </c>
      <c r="K27" s="30"/>
      <c r="L27" s="17">
        <f t="shared" si="0"/>
        <v>38180</v>
      </c>
      <c r="M27" s="18">
        <f t="shared" si="1"/>
        <v>0.6666666666666666</v>
      </c>
      <c r="N27" s="5">
        <f t="shared" si="2"/>
        <v>100</v>
      </c>
      <c r="O27" s="33">
        <f t="shared" si="4"/>
        <v>194.66666666666663</v>
      </c>
    </row>
    <row r="28" spans="1:15" ht="25.5">
      <c r="A28" s="17">
        <v>38180</v>
      </c>
      <c r="B28" s="18">
        <v>0.8333333333333334</v>
      </c>
      <c r="C28" s="18">
        <v>0.8048611111111111</v>
      </c>
      <c r="D28" s="27">
        <v>415714408</v>
      </c>
      <c r="E28" s="27">
        <v>28</v>
      </c>
      <c r="F28" s="27">
        <v>66</v>
      </c>
      <c r="G28" s="27">
        <v>1010</v>
      </c>
      <c r="H28" s="27" t="s">
        <v>59</v>
      </c>
      <c r="I28" s="28" t="s">
        <v>6</v>
      </c>
      <c r="J28" s="29" t="s">
        <v>38</v>
      </c>
      <c r="K28" s="30"/>
      <c r="L28" s="17">
        <f t="shared" si="0"/>
        <v>38180</v>
      </c>
      <c r="M28" s="18">
        <f t="shared" si="1"/>
        <v>0.8333333333333334</v>
      </c>
      <c r="N28" s="5">
        <f t="shared" si="2"/>
        <v>50</v>
      </c>
      <c r="O28" s="33">
        <f t="shared" si="4"/>
        <v>194.8333333333333</v>
      </c>
    </row>
    <row r="29" spans="1:15" ht="12.75">
      <c r="A29" s="17">
        <v>38181</v>
      </c>
      <c r="B29" s="18">
        <v>0</v>
      </c>
      <c r="C29" s="18">
        <v>0.9729166666666668</v>
      </c>
      <c r="D29" s="27">
        <v>415714405</v>
      </c>
      <c r="E29" s="27">
        <v>29</v>
      </c>
      <c r="F29" s="27">
        <v>76</v>
      </c>
      <c r="G29" s="27">
        <v>1009</v>
      </c>
      <c r="H29" s="27" t="s">
        <v>59</v>
      </c>
      <c r="I29" s="28" t="s">
        <v>16</v>
      </c>
      <c r="J29" s="29" t="s">
        <v>39</v>
      </c>
      <c r="K29" s="30"/>
      <c r="L29" s="17">
        <f t="shared" si="0"/>
        <v>38181</v>
      </c>
      <c r="M29" s="18">
        <f t="shared" si="1"/>
        <v>0</v>
      </c>
      <c r="N29" s="5">
        <f t="shared" si="2"/>
        <v>100</v>
      </c>
      <c r="O29" s="33">
        <f t="shared" si="4"/>
        <v>194.99999999999994</v>
      </c>
    </row>
    <row r="30" spans="1:15" ht="12.75">
      <c r="A30" s="17">
        <v>38181</v>
      </c>
      <c r="B30" s="18">
        <v>0.16666666666666666</v>
      </c>
      <c r="C30" s="18">
        <v>0.1486111111111111</v>
      </c>
      <c r="D30" s="27">
        <v>415714404</v>
      </c>
      <c r="E30" s="27">
        <v>28</v>
      </c>
      <c r="F30" s="27">
        <v>69</v>
      </c>
      <c r="G30" s="27">
        <v>1011</v>
      </c>
      <c r="H30" s="27" t="s">
        <v>59</v>
      </c>
      <c r="I30" s="28" t="s">
        <v>16</v>
      </c>
      <c r="J30" s="29" t="s">
        <v>13</v>
      </c>
      <c r="K30" s="30" t="s">
        <v>41</v>
      </c>
      <c r="L30" s="17">
        <f t="shared" si="0"/>
        <v>38181</v>
      </c>
      <c r="M30" s="18">
        <f t="shared" si="1"/>
        <v>0.16666666666666666</v>
      </c>
      <c r="N30" s="5">
        <f t="shared" si="2"/>
        <v>100</v>
      </c>
      <c r="O30" s="33">
        <f t="shared" si="4"/>
        <v>195.1666666666666</v>
      </c>
    </row>
    <row r="31" spans="1:15" ht="12.75">
      <c r="A31" s="17">
        <v>38181</v>
      </c>
      <c r="B31" s="18">
        <v>0.3333333333333333</v>
      </c>
      <c r="C31" s="18">
        <v>0.30625</v>
      </c>
      <c r="D31" s="27">
        <v>415714407</v>
      </c>
      <c r="E31" s="27">
        <v>27</v>
      </c>
      <c r="F31" s="27">
        <v>73</v>
      </c>
      <c r="G31" s="27">
        <v>1012</v>
      </c>
      <c r="H31" s="27" t="s">
        <v>59</v>
      </c>
      <c r="I31" s="28" t="s">
        <v>16</v>
      </c>
      <c r="J31" s="29" t="s">
        <v>40</v>
      </c>
      <c r="K31" s="30"/>
      <c r="L31" s="17">
        <f t="shared" si="0"/>
        <v>38181</v>
      </c>
      <c r="M31" s="18">
        <f t="shared" si="1"/>
        <v>0.3333333333333333</v>
      </c>
      <c r="N31" s="5">
        <f t="shared" si="2"/>
        <v>100</v>
      </c>
      <c r="O31" s="33">
        <f t="shared" si="4"/>
        <v>195.33333333333326</v>
      </c>
    </row>
    <row r="32" spans="1:15" ht="12.75">
      <c r="A32" s="17">
        <v>38181</v>
      </c>
      <c r="B32" s="18">
        <v>0.5</v>
      </c>
      <c r="C32" s="18">
        <v>0.4708333333333334</v>
      </c>
      <c r="D32" s="27">
        <v>415714403</v>
      </c>
      <c r="E32" s="27">
        <v>28</v>
      </c>
      <c r="F32" s="27">
        <v>75</v>
      </c>
      <c r="G32" s="27">
        <v>1011</v>
      </c>
      <c r="H32" s="27" t="s">
        <v>59</v>
      </c>
      <c r="I32" s="28" t="s">
        <v>6</v>
      </c>
      <c r="J32" s="29" t="s">
        <v>42</v>
      </c>
      <c r="K32" s="30"/>
      <c r="L32" s="17">
        <f t="shared" si="0"/>
        <v>38181</v>
      </c>
      <c r="M32" s="18">
        <f t="shared" si="1"/>
        <v>0.5</v>
      </c>
      <c r="N32" s="5">
        <f t="shared" si="2"/>
        <v>50</v>
      </c>
      <c r="O32" s="33">
        <f t="shared" si="4"/>
        <v>195.49999999999991</v>
      </c>
    </row>
    <row r="33" spans="1:15" ht="12.75">
      <c r="A33" s="20">
        <v>38181</v>
      </c>
      <c r="B33" s="25" t="s">
        <v>69</v>
      </c>
      <c r="C33" s="19">
        <v>0.6527777777777778</v>
      </c>
      <c r="D33" s="21">
        <v>415714402</v>
      </c>
      <c r="E33" s="21">
        <v>28</v>
      </c>
      <c r="F33" s="21">
        <v>72</v>
      </c>
      <c r="G33" s="21">
        <v>1012</v>
      </c>
      <c r="H33" s="21" t="s">
        <v>59</v>
      </c>
      <c r="I33" s="22" t="s">
        <v>6</v>
      </c>
      <c r="J33" s="23"/>
      <c r="K33" s="24" t="s">
        <v>44</v>
      </c>
      <c r="L33" s="20">
        <f t="shared" si="0"/>
        <v>38181</v>
      </c>
      <c r="M33" s="25" t="str">
        <f t="shared" si="1"/>
        <v>AB</v>
      </c>
      <c r="N33" s="5">
        <f t="shared" si="2"/>
        <v>50</v>
      </c>
      <c r="O33" s="33">
        <f>O34</f>
        <v>195.67</v>
      </c>
    </row>
    <row r="34" spans="1:15" ht="12.75">
      <c r="A34" s="17">
        <v>38181</v>
      </c>
      <c r="B34" s="18">
        <v>0.6666666666666666</v>
      </c>
      <c r="C34" s="18">
        <v>0.6722222222222222</v>
      </c>
      <c r="D34" s="27">
        <v>416310710</v>
      </c>
      <c r="E34" s="27">
        <v>28</v>
      </c>
      <c r="F34" s="27">
        <v>72</v>
      </c>
      <c r="G34" s="27">
        <v>1012</v>
      </c>
      <c r="H34" s="27" t="s">
        <v>59</v>
      </c>
      <c r="I34" s="28" t="s">
        <v>6</v>
      </c>
      <c r="J34" s="29" t="s">
        <v>43</v>
      </c>
      <c r="K34" s="30" t="s">
        <v>67</v>
      </c>
      <c r="L34" s="17">
        <f t="shared" si="0"/>
        <v>38181</v>
      </c>
      <c r="M34" s="18">
        <f t="shared" si="1"/>
        <v>0.6666666666666666</v>
      </c>
      <c r="N34" s="27">
        <f t="shared" si="2"/>
        <v>50</v>
      </c>
      <c r="O34" s="33">
        <v>195.67</v>
      </c>
    </row>
    <row r="35" spans="1:15" ht="25.5">
      <c r="A35" s="17">
        <v>38181</v>
      </c>
      <c r="B35" s="18">
        <v>0.8333333333333334</v>
      </c>
      <c r="C35" s="18">
        <v>0.8097222222222222</v>
      </c>
      <c r="D35" s="27">
        <v>415711604</v>
      </c>
      <c r="E35" s="27">
        <v>30</v>
      </c>
      <c r="F35" s="27">
        <v>67</v>
      </c>
      <c r="G35" s="27">
        <v>1013</v>
      </c>
      <c r="H35" s="27" t="s">
        <v>59</v>
      </c>
      <c r="I35" s="28" t="s">
        <v>16</v>
      </c>
      <c r="J35" s="29" t="s">
        <v>45</v>
      </c>
      <c r="K35" s="30"/>
      <c r="L35" s="17">
        <f aca="true" t="shared" si="5" ref="L35:L68">A35</f>
        <v>38181</v>
      </c>
      <c r="M35" s="18">
        <f aca="true" t="shared" si="6" ref="M35:M68">B35</f>
        <v>0.8333333333333334</v>
      </c>
      <c r="N35" s="27">
        <f t="shared" si="2"/>
        <v>100</v>
      </c>
      <c r="O35" s="33">
        <f t="shared" si="4"/>
        <v>195.83666666666664</v>
      </c>
    </row>
    <row r="36" spans="1:15" ht="12.75">
      <c r="A36" s="20">
        <v>38182</v>
      </c>
      <c r="B36" s="25" t="s">
        <v>69</v>
      </c>
      <c r="C36" s="19">
        <v>0.9729166666666668</v>
      </c>
      <c r="D36" s="21">
        <v>415711609</v>
      </c>
      <c r="E36" s="21">
        <v>29</v>
      </c>
      <c r="F36" s="21">
        <v>70</v>
      </c>
      <c r="G36" s="21">
        <v>1011</v>
      </c>
      <c r="H36" s="21" t="s">
        <v>59</v>
      </c>
      <c r="I36" s="22" t="s">
        <v>16</v>
      </c>
      <c r="J36" s="23"/>
      <c r="K36" s="24" t="s">
        <v>68</v>
      </c>
      <c r="L36" s="20">
        <f t="shared" si="5"/>
        <v>38182</v>
      </c>
      <c r="M36" s="25" t="str">
        <f t="shared" si="6"/>
        <v>AB</v>
      </c>
      <c r="N36" s="27">
        <f t="shared" si="2"/>
        <v>100</v>
      </c>
      <c r="O36" s="33">
        <f>O37</f>
        <v>196</v>
      </c>
    </row>
    <row r="37" spans="1:15" ht="25.5">
      <c r="A37" s="17">
        <v>38182</v>
      </c>
      <c r="B37" s="18">
        <v>0</v>
      </c>
      <c r="C37" s="18">
        <v>0.9951388888888889</v>
      </c>
      <c r="D37" s="27">
        <v>415711501</v>
      </c>
      <c r="E37" s="27">
        <v>29</v>
      </c>
      <c r="F37" s="27">
        <v>70</v>
      </c>
      <c r="G37" s="27">
        <v>1011</v>
      </c>
      <c r="H37" s="27" t="s">
        <v>59</v>
      </c>
      <c r="I37" s="28" t="s">
        <v>16</v>
      </c>
      <c r="J37" s="29" t="s">
        <v>46</v>
      </c>
      <c r="K37" s="30" t="s">
        <v>67</v>
      </c>
      <c r="L37" s="17">
        <f t="shared" si="5"/>
        <v>38182</v>
      </c>
      <c r="M37" s="18">
        <f t="shared" si="6"/>
        <v>0</v>
      </c>
      <c r="N37" s="27">
        <f t="shared" si="2"/>
        <v>100</v>
      </c>
      <c r="O37" s="33">
        <v>196</v>
      </c>
    </row>
    <row r="38" spans="1:15" ht="12.75">
      <c r="A38" s="17">
        <v>38182</v>
      </c>
      <c r="B38" s="18">
        <v>0.16666666666666666</v>
      </c>
      <c r="C38" s="18">
        <v>0.14583333333333334</v>
      </c>
      <c r="D38" s="27">
        <v>415711500</v>
      </c>
      <c r="E38" s="27">
        <v>29</v>
      </c>
      <c r="F38" s="27">
        <v>71</v>
      </c>
      <c r="G38" s="27">
        <v>1014</v>
      </c>
      <c r="H38" s="27" t="s">
        <v>59</v>
      </c>
      <c r="I38" s="28" t="s">
        <v>51</v>
      </c>
      <c r="J38" s="29"/>
      <c r="K38" s="30"/>
      <c r="L38" s="17">
        <f t="shared" si="5"/>
        <v>38182</v>
      </c>
      <c r="M38" s="18">
        <f t="shared" si="6"/>
        <v>0.16666666666666666</v>
      </c>
      <c r="N38" s="27">
        <f t="shared" si="2"/>
        <v>75</v>
      </c>
      <c r="O38" s="33">
        <f t="shared" si="4"/>
        <v>196.16666666666666</v>
      </c>
    </row>
    <row r="39" spans="1:15" ht="12.75">
      <c r="A39" s="17">
        <v>38182</v>
      </c>
      <c r="B39" s="18">
        <v>0.3333333333333333</v>
      </c>
      <c r="C39" s="18">
        <v>0.3145833333333333</v>
      </c>
      <c r="D39" s="27">
        <v>415711810</v>
      </c>
      <c r="E39" s="27">
        <v>29</v>
      </c>
      <c r="F39" s="27">
        <v>71</v>
      </c>
      <c r="G39" s="27">
        <v>1014</v>
      </c>
      <c r="H39" s="27" t="s">
        <v>59</v>
      </c>
      <c r="I39" s="28"/>
      <c r="J39" s="29" t="s">
        <v>47</v>
      </c>
      <c r="K39" s="30"/>
      <c r="L39" s="17">
        <f t="shared" si="5"/>
        <v>38182</v>
      </c>
      <c r="M39" s="18">
        <f t="shared" si="6"/>
        <v>0.3333333333333333</v>
      </c>
      <c r="N39" s="27"/>
      <c r="O39" s="33">
        <f t="shared" si="4"/>
        <v>196.33333333333331</v>
      </c>
    </row>
    <row r="40" spans="1:15" ht="12.75">
      <c r="A40" s="17">
        <v>38182</v>
      </c>
      <c r="B40" s="18">
        <v>0.5</v>
      </c>
      <c r="C40" s="18">
        <v>0.4826388888888889</v>
      </c>
      <c r="D40" s="27">
        <v>415711500</v>
      </c>
      <c r="E40" s="27">
        <v>29</v>
      </c>
      <c r="F40" s="27">
        <v>70</v>
      </c>
      <c r="G40" s="27">
        <v>1013</v>
      </c>
      <c r="H40" s="27" t="s">
        <v>59</v>
      </c>
      <c r="I40" s="28" t="s">
        <v>16</v>
      </c>
      <c r="J40" s="29" t="s">
        <v>49</v>
      </c>
      <c r="K40" s="30"/>
      <c r="L40" s="17">
        <f t="shared" si="5"/>
        <v>38182</v>
      </c>
      <c r="M40" s="18">
        <f t="shared" si="6"/>
        <v>0.5</v>
      </c>
      <c r="N40" s="27">
        <f t="shared" si="2"/>
        <v>100</v>
      </c>
      <c r="O40" s="33">
        <f t="shared" si="4"/>
        <v>196.49999999999997</v>
      </c>
    </row>
    <row r="41" spans="1:15" ht="12.75">
      <c r="A41" s="17">
        <v>38182</v>
      </c>
      <c r="B41" s="18">
        <v>0.6666666666666666</v>
      </c>
      <c r="C41" s="18">
        <v>0.6527777777777778</v>
      </c>
      <c r="D41" s="27">
        <v>415711613</v>
      </c>
      <c r="E41" s="27">
        <v>29</v>
      </c>
      <c r="F41" s="27">
        <v>68</v>
      </c>
      <c r="G41" s="27">
        <v>1014</v>
      </c>
      <c r="H41" s="27" t="s">
        <v>59</v>
      </c>
      <c r="I41" s="28" t="s">
        <v>16</v>
      </c>
      <c r="J41" s="29" t="s">
        <v>31</v>
      </c>
      <c r="K41" s="30"/>
      <c r="L41" s="17">
        <f t="shared" si="5"/>
        <v>38182</v>
      </c>
      <c r="M41" s="18">
        <f t="shared" si="6"/>
        <v>0.6666666666666666</v>
      </c>
      <c r="N41" s="27">
        <f t="shared" si="2"/>
        <v>100</v>
      </c>
      <c r="O41" s="33">
        <f t="shared" si="4"/>
        <v>196.66666666666663</v>
      </c>
    </row>
    <row r="42" spans="1:15" ht="25.5">
      <c r="A42" s="17">
        <v>38182</v>
      </c>
      <c r="B42" s="18">
        <v>0.8333333333333334</v>
      </c>
      <c r="C42" s="18">
        <v>0.8083333333333332</v>
      </c>
      <c r="D42" s="27">
        <v>415711612</v>
      </c>
      <c r="E42" s="27">
        <v>29</v>
      </c>
      <c r="F42" s="27">
        <v>72</v>
      </c>
      <c r="G42" s="27">
        <v>1015</v>
      </c>
      <c r="H42" s="27" t="s">
        <v>59</v>
      </c>
      <c r="I42" s="28" t="s">
        <v>16</v>
      </c>
      <c r="J42" s="29" t="s">
        <v>50</v>
      </c>
      <c r="K42" s="30"/>
      <c r="L42" s="17">
        <f t="shared" si="5"/>
        <v>38182</v>
      </c>
      <c r="M42" s="18">
        <f t="shared" si="6"/>
        <v>0.8333333333333334</v>
      </c>
      <c r="N42" s="27">
        <f t="shared" si="2"/>
        <v>100</v>
      </c>
      <c r="O42" s="33">
        <f t="shared" si="4"/>
        <v>196.8333333333333</v>
      </c>
    </row>
    <row r="43" spans="1:15" ht="12.75">
      <c r="A43" s="17">
        <v>38183</v>
      </c>
      <c r="B43" s="18">
        <v>0</v>
      </c>
      <c r="C43" s="18">
        <v>0.9715277777777778</v>
      </c>
      <c r="D43" s="27">
        <v>415711611</v>
      </c>
      <c r="E43" s="27">
        <v>29</v>
      </c>
      <c r="F43" s="27">
        <v>74</v>
      </c>
      <c r="G43" s="27">
        <v>1012</v>
      </c>
      <c r="H43" s="27" t="s">
        <v>59</v>
      </c>
      <c r="I43" s="28" t="s">
        <v>16</v>
      </c>
      <c r="J43" s="29" t="s">
        <v>52</v>
      </c>
      <c r="K43" s="30" t="s">
        <v>48</v>
      </c>
      <c r="L43" s="17">
        <f t="shared" si="5"/>
        <v>38183</v>
      </c>
      <c r="M43" s="18">
        <f t="shared" si="6"/>
        <v>0</v>
      </c>
      <c r="N43" s="27">
        <f t="shared" si="2"/>
        <v>100</v>
      </c>
      <c r="O43" s="33">
        <f t="shared" si="4"/>
        <v>196.99999999999994</v>
      </c>
    </row>
    <row r="44" spans="1:15" ht="12.75">
      <c r="A44" s="3">
        <v>38183</v>
      </c>
      <c r="B44" s="4">
        <v>0.25</v>
      </c>
      <c r="C44" s="4">
        <v>0.21875</v>
      </c>
      <c r="D44" s="5">
        <v>415711608</v>
      </c>
      <c r="E44" s="5">
        <v>29</v>
      </c>
      <c r="F44" s="5">
        <v>72</v>
      </c>
      <c r="G44" s="5">
        <v>1015</v>
      </c>
      <c r="H44" s="5" t="s">
        <v>59</v>
      </c>
      <c r="I44" s="16" t="s">
        <v>16</v>
      </c>
      <c r="J44" s="9" t="s">
        <v>53</v>
      </c>
      <c r="K44" s="7"/>
      <c r="L44" s="3">
        <f t="shared" si="5"/>
        <v>38183</v>
      </c>
      <c r="M44" s="4">
        <f t="shared" si="6"/>
        <v>0.25</v>
      </c>
      <c r="N44" s="5">
        <f t="shared" si="2"/>
        <v>100</v>
      </c>
      <c r="O44" s="33">
        <f>O43+1/4</f>
        <v>197.24999999999994</v>
      </c>
    </row>
    <row r="45" spans="1:15" ht="12.75">
      <c r="A45" s="20">
        <v>38183</v>
      </c>
      <c r="B45" s="25" t="s">
        <v>69</v>
      </c>
      <c r="C45" s="19">
        <v>0.9930555555555555</v>
      </c>
      <c r="D45" s="21">
        <v>415711607</v>
      </c>
      <c r="E45" s="21">
        <v>29</v>
      </c>
      <c r="F45" s="21">
        <v>78</v>
      </c>
      <c r="G45" s="21">
        <v>1012</v>
      </c>
      <c r="H45" s="21" t="s">
        <v>59</v>
      </c>
      <c r="I45" s="22" t="s">
        <v>51</v>
      </c>
      <c r="J45" s="23"/>
      <c r="K45" s="24" t="s">
        <v>70</v>
      </c>
      <c r="L45" s="20">
        <f t="shared" si="5"/>
        <v>38183</v>
      </c>
      <c r="M45" s="25" t="str">
        <f t="shared" si="6"/>
        <v>AB</v>
      </c>
      <c r="N45" s="5">
        <f t="shared" si="2"/>
        <v>75</v>
      </c>
      <c r="O45" s="33">
        <f>O46</f>
        <v>197.5</v>
      </c>
    </row>
    <row r="46" spans="1:15" ht="12.75">
      <c r="A46" s="3">
        <v>38183</v>
      </c>
      <c r="B46" s="4">
        <v>0.5</v>
      </c>
      <c r="C46" s="4">
        <v>0.5083333333333333</v>
      </c>
      <c r="D46" s="5">
        <v>415711606</v>
      </c>
      <c r="E46" s="5">
        <v>29</v>
      </c>
      <c r="F46" s="5">
        <v>78</v>
      </c>
      <c r="G46" s="5">
        <v>1012</v>
      </c>
      <c r="H46" s="5" t="s">
        <v>59</v>
      </c>
      <c r="I46" s="16" t="s">
        <v>51</v>
      </c>
      <c r="J46" s="9" t="s">
        <v>66</v>
      </c>
      <c r="K46" s="7" t="s">
        <v>67</v>
      </c>
      <c r="L46" s="3">
        <f t="shared" si="5"/>
        <v>38183</v>
      </c>
      <c r="M46" s="4">
        <f t="shared" si="6"/>
        <v>0.5</v>
      </c>
      <c r="N46" s="5">
        <f t="shared" si="2"/>
        <v>75</v>
      </c>
      <c r="O46" s="33">
        <v>197.5</v>
      </c>
    </row>
    <row r="47" spans="1:15" ht="12.75">
      <c r="A47" s="3">
        <v>38183</v>
      </c>
      <c r="B47" s="4">
        <v>0.75</v>
      </c>
      <c r="C47" s="4">
        <v>0.725</v>
      </c>
      <c r="D47" s="5">
        <v>415711815</v>
      </c>
      <c r="E47" s="5">
        <v>29</v>
      </c>
      <c r="F47" s="5">
        <v>66</v>
      </c>
      <c r="G47" s="5">
        <v>1013</v>
      </c>
      <c r="H47" s="5" t="s">
        <v>59</v>
      </c>
      <c r="I47" s="16" t="s">
        <v>6</v>
      </c>
      <c r="J47" s="9"/>
      <c r="K47" s="7"/>
      <c r="L47" s="3">
        <f t="shared" si="5"/>
        <v>38183</v>
      </c>
      <c r="M47" s="4">
        <f t="shared" si="6"/>
        <v>0.75</v>
      </c>
      <c r="N47" s="5">
        <f t="shared" si="2"/>
        <v>50</v>
      </c>
      <c r="O47" s="33">
        <f aca="true" t="shared" si="7" ref="O47:O65">O46+1/4</f>
        <v>197.75</v>
      </c>
    </row>
    <row r="48" spans="1:15" ht="25.5">
      <c r="A48" s="3">
        <v>38184</v>
      </c>
      <c r="B48" s="4">
        <v>0</v>
      </c>
      <c r="C48" s="4">
        <v>0.9715277777777778</v>
      </c>
      <c r="D48" s="5">
        <v>415711813</v>
      </c>
      <c r="E48" s="5">
        <v>30</v>
      </c>
      <c r="F48" s="5">
        <v>61</v>
      </c>
      <c r="G48" s="5">
        <v>1010</v>
      </c>
      <c r="H48" s="5" t="s">
        <v>59</v>
      </c>
      <c r="I48" s="16" t="s">
        <v>6</v>
      </c>
      <c r="J48" s="9" t="s">
        <v>54</v>
      </c>
      <c r="K48" s="7"/>
      <c r="L48" s="3">
        <f t="shared" si="5"/>
        <v>38184</v>
      </c>
      <c r="M48" s="4">
        <f t="shared" si="6"/>
        <v>0</v>
      </c>
      <c r="N48" s="5">
        <f t="shared" si="2"/>
        <v>50</v>
      </c>
      <c r="O48" s="33">
        <f t="shared" si="7"/>
        <v>198</v>
      </c>
    </row>
    <row r="49" spans="1:15" ht="51.75" customHeight="1">
      <c r="A49" s="3">
        <v>38184</v>
      </c>
      <c r="B49" s="4">
        <v>0.25</v>
      </c>
      <c r="C49" s="4">
        <v>0.22291666666666665</v>
      </c>
      <c r="D49" s="5">
        <v>415711807</v>
      </c>
      <c r="E49" s="5">
        <v>30</v>
      </c>
      <c r="F49" s="5">
        <v>72</v>
      </c>
      <c r="G49" s="5">
        <v>1010</v>
      </c>
      <c r="H49" s="5">
        <v>30</v>
      </c>
      <c r="I49" s="16" t="s">
        <v>10</v>
      </c>
      <c r="J49" s="9" t="s">
        <v>55</v>
      </c>
      <c r="K49" s="7" t="s">
        <v>88</v>
      </c>
      <c r="L49" s="3">
        <f t="shared" si="5"/>
        <v>38184</v>
      </c>
      <c r="M49" s="4">
        <f t="shared" si="6"/>
        <v>0.25</v>
      </c>
      <c r="N49" s="5">
        <f t="shared" si="2"/>
        <v>25</v>
      </c>
      <c r="O49" s="33">
        <f t="shared" si="7"/>
        <v>198.25</v>
      </c>
    </row>
    <row r="50" spans="1:15" ht="12.75">
      <c r="A50" s="3">
        <v>38184</v>
      </c>
      <c r="B50" s="4">
        <v>0.5</v>
      </c>
      <c r="C50" s="4">
        <v>0.4895833333333333</v>
      </c>
      <c r="D50" s="5">
        <v>415711809</v>
      </c>
      <c r="E50" s="5">
        <v>30</v>
      </c>
      <c r="F50" s="5">
        <v>69</v>
      </c>
      <c r="G50" s="5">
        <v>1009</v>
      </c>
      <c r="H50" s="5">
        <v>30</v>
      </c>
      <c r="I50" s="16" t="s">
        <v>51</v>
      </c>
      <c r="J50" s="9" t="s">
        <v>58</v>
      </c>
      <c r="K50" s="7"/>
      <c r="L50" s="3">
        <f t="shared" si="5"/>
        <v>38184</v>
      </c>
      <c r="M50" s="4">
        <f t="shared" si="6"/>
        <v>0.5</v>
      </c>
      <c r="N50" s="5">
        <f t="shared" si="2"/>
        <v>75</v>
      </c>
      <c r="O50" s="33">
        <f t="shared" si="7"/>
        <v>198.5</v>
      </c>
    </row>
    <row r="51" spans="1:15" ht="12.75">
      <c r="A51" s="3">
        <v>38184</v>
      </c>
      <c r="B51" s="4">
        <v>0.75</v>
      </c>
      <c r="C51" s="4">
        <v>0.7256944444444445</v>
      </c>
      <c r="D51" s="5">
        <v>415711603</v>
      </c>
      <c r="E51" s="5">
        <v>30</v>
      </c>
      <c r="F51" s="5">
        <v>67</v>
      </c>
      <c r="G51" s="5">
        <v>1013</v>
      </c>
      <c r="H51" s="5">
        <v>30</v>
      </c>
      <c r="I51" s="16" t="s">
        <v>16</v>
      </c>
      <c r="J51" s="9" t="s">
        <v>60</v>
      </c>
      <c r="K51" s="7"/>
      <c r="L51" s="3">
        <f t="shared" si="5"/>
        <v>38184</v>
      </c>
      <c r="M51" s="4">
        <f t="shared" si="6"/>
        <v>0.75</v>
      </c>
      <c r="N51" s="5">
        <f t="shared" si="2"/>
        <v>100</v>
      </c>
      <c r="O51" s="33">
        <f t="shared" si="7"/>
        <v>198.75</v>
      </c>
    </row>
    <row r="52" spans="1:15" ht="12.75">
      <c r="A52" s="3">
        <v>38185</v>
      </c>
      <c r="B52" s="4">
        <v>0</v>
      </c>
      <c r="C52" s="4">
        <v>0.9722222222222222</v>
      </c>
      <c r="D52" s="5">
        <v>415711601</v>
      </c>
      <c r="E52" s="5">
        <v>30</v>
      </c>
      <c r="F52" s="5">
        <v>69</v>
      </c>
      <c r="G52" s="5">
        <v>1010</v>
      </c>
      <c r="H52" s="5">
        <v>30</v>
      </c>
      <c r="I52" s="16" t="s">
        <v>51</v>
      </c>
      <c r="J52" s="9" t="s">
        <v>61</v>
      </c>
      <c r="K52" s="7"/>
      <c r="L52" s="3">
        <f t="shared" si="5"/>
        <v>38185</v>
      </c>
      <c r="M52" s="4">
        <f t="shared" si="6"/>
        <v>0</v>
      </c>
      <c r="N52" s="5">
        <f t="shared" si="2"/>
        <v>75</v>
      </c>
      <c r="O52" s="33">
        <f t="shared" si="7"/>
        <v>199</v>
      </c>
    </row>
    <row r="53" spans="1:15" ht="12.75">
      <c r="A53" s="3">
        <v>38185</v>
      </c>
      <c r="B53" s="4">
        <v>0.25</v>
      </c>
      <c r="C53" s="4">
        <v>0.21944444444444444</v>
      </c>
      <c r="D53" s="5">
        <v>415711602</v>
      </c>
      <c r="E53" s="5">
        <v>29</v>
      </c>
      <c r="F53" s="5">
        <v>71</v>
      </c>
      <c r="G53" s="5">
        <v>1011</v>
      </c>
      <c r="H53" s="5">
        <v>30</v>
      </c>
      <c r="I53" s="16" t="s">
        <v>10</v>
      </c>
      <c r="J53" s="9"/>
      <c r="K53" s="8"/>
      <c r="L53" s="3">
        <f t="shared" si="5"/>
        <v>38185</v>
      </c>
      <c r="M53" s="4">
        <f t="shared" si="6"/>
        <v>0.25</v>
      </c>
      <c r="N53" s="5">
        <f t="shared" si="2"/>
        <v>25</v>
      </c>
      <c r="O53" s="33">
        <f t="shared" si="7"/>
        <v>199.25</v>
      </c>
    </row>
    <row r="54" spans="1:15" ht="12.75">
      <c r="A54" s="3">
        <v>38185</v>
      </c>
      <c r="B54" s="4">
        <v>0.5</v>
      </c>
      <c r="C54" s="4">
        <v>0.4902777777777778</v>
      </c>
      <c r="D54" s="5">
        <v>415711814</v>
      </c>
      <c r="E54" s="5">
        <v>29</v>
      </c>
      <c r="F54" s="5">
        <v>80</v>
      </c>
      <c r="G54" s="5">
        <v>1011</v>
      </c>
      <c r="H54" s="5">
        <v>30</v>
      </c>
      <c r="I54" s="16" t="s">
        <v>51</v>
      </c>
      <c r="J54" s="9"/>
      <c r="K54" s="8"/>
      <c r="L54" s="3">
        <f t="shared" si="5"/>
        <v>38185</v>
      </c>
      <c r="M54" s="4">
        <f t="shared" si="6"/>
        <v>0.5</v>
      </c>
      <c r="N54" s="5">
        <f t="shared" si="2"/>
        <v>75</v>
      </c>
      <c r="O54" s="33">
        <f t="shared" si="7"/>
        <v>199.5</v>
      </c>
    </row>
    <row r="55" spans="1:15" ht="12.75">
      <c r="A55" s="3">
        <v>38185</v>
      </c>
      <c r="B55" s="4">
        <v>0.75</v>
      </c>
      <c r="C55" s="4">
        <v>0.7243055555555555</v>
      </c>
      <c r="D55" s="5">
        <v>421214000</v>
      </c>
      <c r="E55" s="5">
        <v>29</v>
      </c>
      <c r="F55" s="5">
        <v>76</v>
      </c>
      <c r="G55" s="5">
        <v>1013</v>
      </c>
      <c r="H55" s="5">
        <v>30</v>
      </c>
      <c r="I55" s="16" t="s">
        <v>51</v>
      </c>
      <c r="J55" s="9" t="s">
        <v>64</v>
      </c>
      <c r="K55" s="8"/>
      <c r="L55" s="3">
        <f t="shared" si="5"/>
        <v>38185</v>
      </c>
      <c r="M55" s="4">
        <f t="shared" si="6"/>
        <v>0.75</v>
      </c>
      <c r="N55" s="5">
        <f t="shared" si="2"/>
        <v>75</v>
      </c>
      <c r="O55" s="33">
        <f t="shared" si="7"/>
        <v>199.75</v>
      </c>
    </row>
    <row r="56" spans="1:15" ht="12.75">
      <c r="A56" s="3">
        <v>38186</v>
      </c>
      <c r="B56" s="4">
        <v>0</v>
      </c>
      <c r="C56" s="4">
        <v>0.9715277777777778</v>
      </c>
      <c r="D56" s="5">
        <v>421214004</v>
      </c>
      <c r="E56" s="5">
        <v>29</v>
      </c>
      <c r="F56" s="5">
        <v>72</v>
      </c>
      <c r="G56" s="5">
        <v>1011</v>
      </c>
      <c r="H56" s="5">
        <v>30</v>
      </c>
      <c r="I56" s="16" t="s">
        <v>6</v>
      </c>
      <c r="J56" s="9"/>
      <c r="K56" s="8"/>
      <c r="L56" s="3">
        <f t="shared" si="5"/>
        <v>38186</v>
      </c>
      <c r="M56" s="4">
        <f t="shared" si="6"/>
        <v>0</v>
      </c>
      <c r="N56" s="5">
        <f t="shared" si="2"/>
        <v>50</v>
      </c>
      <c r="O56" s="33">
        <f t="shared" si="7"/>
        <v>200</v>
      </c>
    </row>
    <row r="57" spans="1:15" ht="12.75">
      <c r="A57" s="3">
        <v>38186</v>
      </c>
      <c r="B57" s="4">
        <v>0.25</v>
      </c>
      <c r="C57" s="4">
        <v>0.21944444444444444</v>
      </c>
      <c r="D57" s="5">
        <v>421214005</v>
      </c>
      <c r="E57" s="5">
        <v>29</v>
      </c>
      <c r="F57" s="5">
        <v>75</v>
      </c>
      <c r="G57" s="5">
        <v>1013</v>
      </c>
      <c r="H57" s="5">
        <v>30</v>
      </c>
      <c r="I57" s="16" t="s">
        <v>10</v>
      </c>
      <c r="J57" s="9" t="s">
        <v>65</v>
      </c>
      <c r="K57" s="8"/>
      <c r="L57" s="3">
        <f t="shared" si="5"/>
        <v>38186</v>
      </c>
      <c r="M57" s="4">
        <f t="shared" si="6"/>
        <v>0.25</v>
      </c>
      <c r="N57" s="5">
        <f t="shared" si="2"/>
        <v>25</v>
      </c>
      <c r="O57" s="33">
        <f t="shared" si="7"/>
        <v>200.25</v>
      </c>
    </row>
    <row r="58" spans="1:15" ht="12.75">
      <c r="A58" s="3">
        <v>38186</v>
      </c>
      <c r="B58" s="4">
        <v>0.5</v>
      </c>
      <c r="C58" s="4">
        <v>0.4895833333333333</v>
      </c>
      <c r="D58" s="5">
        <v>421214008</v>
      </c>
      <c r="E58" s="5">
        <v>28</v>
      </c>
      <c r="F58" s="5">
        <v>80</v>
      </c>
      <c r="G58" s="5">
        <v>1011</v>
      </c>
      <c r="H58" s="5">
        <v>30</v>
      </c>
      <c r="I58" s="16" t="s">
        <v>51</v>
      </c>
      <c r="J58" s="9" t="s">
        <v>71</v>
      </c>
      <c r="K58" s="8"/>
      <c r="L58" s="3">
        <f t="shared" si="5"/>
        <v>38186</v>
      </c>
      <c r="M58" s="4">
        <f t="shared" si="6"/>
        <v>0.5</v>
      </c>
      <c r="N58" s="5">
        <f t="shared" si="2"/>
        <v>75</v>
      </c>
      <c r="O58" s="33">
        <f t="shared" si="7"/>
        <v>200.5</v>
      </c>
    </row>
    <row r="59" spans="1:15" ht="12.75">
      <c r="A59" s="3">
        <v>38186</v>
      </c>
      <c r="B59" s="4">
        <v>0.75</v>
      </c>
      <c r="C59" s="4">
        <v>0.7381944444444444</v>
      </c>
      <c r="D59" s="5">
        <v>421214009</v>
      </c>
      <c r="E59" s="5">
        <v>28</v>
      </c>
      <c r="F59" s="5">
        <v>77</v>
      </c>
      <c r="G59" s="5">
        <v>1014</v>
      </c>
      <c r="H59" s="5">
        <v>30</v>
      </c>
      <c r="I59" s="16" t="s">
        <v>51</v>
      </c>
      <c r="J59" s="9"/>
      <c r="K59" s="8"/>
      <c r="L59" s="3">
        <f t="shared" si="5"/>
        <v>38186</v>
      </c>
      <c r="M59" s="4">
        <f t="shared" si="6"/>
        <v>0.75</v>
      </c>
      <c r="N59" s="5">
        <f t="shared" si="2"/>
        <v>75</v>
      </c>
      <c r="O59" s="33">
        <f t="shared" si="7"/>
        <v>200.75</v>
      </c>
    </row>
    <row r="60" spans="1:15" ht="12.75">
      <c r="A60" s="3">
        <v>38187</v>
      </c>
      <c r="B60" s="4">
        <v>0</v>
      </c>
      <c r="C60" s="4">
        <v>0.9694444444444444</v>
      </c>
      <c r="D60" s="5">
        <v>421214010</v>
      </c>
      <c r="E60" s="5">
        <v>28</v>
      </c>
      <c r="F60" s="5">
        <v>78</v>
      </c>
      <c r="G60" s="5">
        <v>1012</v>
      </c>
      <c r="H60" s="5">
        <v>30</v>
      </c>
      <c r="I60" s="16" t="s">
        <v>14</v>
      </c>
      <c r="J60" s="9" t="s">
        <v>18</v>
      </c>
      <c r="K60" s="8"/>
      <c r="L60" s="3">
        <f t="shared" si="5"/>
        <v>38187</v>
      </c>
      <c r="M60" s="4">
        <f t="shared" si="6"/>
        <v>0</v>
      </c>
      <c r="N60" s="5">
        <f t="shared" si="2"/>
        <v>25</v>
      </c>
      <c r="O60" s="33">
        <f t="shared" si="7"/>
        <v>201</v>
      </c>
    </row>
    <row r="61" spans="1:15" ht="12.75">
      <c r="A61" s="3">
        <v>38187</v>
      </c>
      <c r="B61" s="4">
        <v>0.25</v>
      </c>
      <c r="C61" s="4">
        <v>0.21805555555555556</v>
      </c>
      <c r="D61" s="5">
        <v>421214015</v>
      </c>
      <c r="E61" s="5">
        <v>28</v>
      </c>
      <c r="F61" s="5">
        <v>77</v>
      </c>
      <c r="G61" s="5">
        <v>1013</v>
      </c>
      <c r="H61" s="5">
        <v>30.5</v>
      </c>
      <c r="I61" s="16" t="s">
        <v>10</v>
      </c>
      <c r="J61" s="9" t="s">
        <v>78</v>
      </c>
      <c r="K61" s="8"/>
      <c r="L61" s="3">
        <f t="shared" si="5"/>
        <v>38187</v>
      </c>
      <c r="M61" s="4">
        <f t="shared" si="6"/>
        <v>0.25</v>
      </c>
      <c r="N61" s="5">
        <f t="shared" si="2"/>
        <v>25</v>
      </c>
      <c r="O61" s="33">
        <f t="shared" si="7"/>
        <v>201.25</v>
      </c>
    </row>
    <row r="62" spans="1:15" ht="12.75">
      <c r="A62" s="3">
        <v>38187</v>
      </c>
      <c r="B62" s="4">
        <v>0.5</v>
      </c>
      <c r="C62" s="4">
        <v>0.48680555555555555</v>
      </c>
      <c r="D62" s="5">
        <v>421214014</v>
      </c>
      <c r="E62" s="5">
        <v>28</v>
      </c>
      <c r="F62" s="5">
        <v>73</v>
      </c>
      <c r="G62" s="5">
        <v>1012</v>
      </c>
      <c r="H62" s="5">
        <v>30</v>
      </c>
      <c r="I62" s="16" t="s">
        <v>51</v>
      </c>
      <c r="J62" s="9"/>
      <c r="L62" s="3">
        <f t="shared" si="5"/>
        <v>38187</v>
      </c>
      <c r="M62" s="4">
        <f t="shared" si="6"/>
        <v>0.5</v>
      </c>
      <c r="N62" s="5">
        <f t="shared" si="2"/>
        <v>75</v>
      </c>
      <c r="O62" s="33">
        <f t="shared" si="7"/>
        <v>201.5</v>
      </c>
    </row>
    <row r="63" spans="1:15" ht="12.75">
      <c r="A63" s="20">
        <v>38187</v>
      </c>
      <c r="B63" s="25" t="s">
        <v>69</v>
      </c>
      <c r="C63" s="19">
        <v>0.7423611111111111</v>
      </c>
      <c r="D63" s="21">
        <v>421214013</v>
      </c>
      <c r="E63" s="21">
        <v>28</v>
      </c>
      <c r="F63" s="21">
        <v>71</v>
      </c>
      <c r="G63" s="21">
        <v>1013</v>
      </c>
      <c r="H63" s="21">
        <v>30</v>
      </c>
      <c r="I63" s="22" t="s">
        <v>16</v>
      </c>
      <c r="J63" s="23"/>
      <c r="K63" s="26" t="s">
        <v>79</v>
      </c>
      <c r="L63" s="20">
        <f t="shared" si="5"/>
        <v>38187</v>
      </c>
      <c r="M63" s="25" t="str">
        <f t="shared" si="6"/>
        <v>AB</v>
      </c>
      <c r="N63" s="5">
        <f t="shared" si="2"/>
        <v>100</v>
      </c>
      <c r="O63" s="33">
        <f>O64</f>
        <v>201.75</v>
      </c>
    </row>
    <row r="64" spans="1:15" ht="12.75">
      <c r="A64" s="3">
        <v>38187</v>
      </c>
      <c r="B64" s="4">
        <v>0.75</v>
      </c>
      <c r="C64" s="4">
        <v>0.7701388888888889</v>
      </c>
      <c r="D64" s="5">
        <v>421214012</v>
      </c>
      <c r="E64" s="5">
        <v>28</v>
      </c>
      <c r="F64" s="5">
        <v>71</v>
      </c>
      <c r="G64" s="5">
        <v>1013</v>
      </c>
      <c r="H64" s="5">
        <v>30</v>
      </c>
      <c r="I64" s="16" t="s">
        <v>16</v>
      </c>
      <c r="J64" s="9"/>
      <c r="K64" s="8" t="s">
        <v>67</v>
      </c>
      <c r="L64" s="3">
        <f t="shared" si="5"/>
        <v>38187</v>
      </c>
      <c r="M64" s="4">
        <f t="shared" si="6"/>
        <v>0.75</v>
      </c>
      <c r="N64" s="5">
        <f t="shared" si="2"/>
        <v>100</v>
      </c>
      <c r="O64" s="33">
        <v>201.75</v>
      </c>
    </row>
    <row r="65" spans="1:16" ht="12.75">
      <c r="A65" s="17">
        <v>38188</v>
      </c>
      <c r="B65" s="18">
        <v>0</v>
      </c>
      <c r="C65" s="18">
        <v>0.9736111111111111</v>
      </c>
      <c r="D65" s="27">
        <v>421214007</v>
      </c>
      <c r="E65" s="27">
        <v>28</v>
      </c>
      <c r="F65" s="27">
        <v>73</v>
      </c>
      <c r="G65" s="27">
        <v>1011</v>
      </c>
      <c r="H65" s="27">
        <v>30</v>
      </c>
      <c r="I65" s="28" t="s">
        <v>14</v>
      </c>
      <c r="J65" s="29" t="s">
        <v>81</v>
      </c>
      <c r="K65" s="32" t="s">
        <v>62</v>
      </c>
      <c r="L65" s="17">
        <f t="shared" si="5"/>
        <v>38188</v>
      </c>
      <c r="M65" s="18">
        <f t="shared" si="6"/>
        <v>0</v>
      </c>
      <c r="N65" s="27">
        <f t="shared" si="2"/>
        <v>25</v>
      </c>
      <c r="O65" s="33">
        <f t="shared" si="7"/>
        <v>202</v>
      </c>
      <c r="P65" s="31"/>
    </row>
    <row r="66" spans="1:16" ht="12.75">
      <c r="A66" s="17">
        <v>38188</v>
      </c>
      <c r="B66" s="18">
        <v>0.16666666666666666</v>
      </c>
      <c r="C66" s="18">
        <v>0.1375</v>
      </c>
      <c r="D66" s="27">
        <v>421214111</v>
      </c>
      <c r="E66" s="27">
        <v>28</v>
      </c>
      <c r="F66" s="27">
        <v>69</v>
      </c>
      <c r="G66" s="27">
        <v>1011</v>
      </c>
      <c r="H66" s="27">
        <v>30.5</v>
      </c>
      <c r="I66" s="28" t="s">
        <v>10</v>
      </c>
      <c r="J66" s="29"/>
      <c r="K66" s="32"/>
      <c r="L66" s="17">
        <f t="shared" si="5"/>
        <v>38188</v>
      </c>
      <c r="M66" s="18">
        <f t="shared" si="6"/>
        <v>0.16666666666666666</v>
      </c>
      <c r="N66" s="27">
        <f t="shared" si="2"/>
        <v>25</v>
      </c>
      <c r="O66" s="34">
        <f>O65+1/6</f>
        <v>202.16666666666666</v>
      </c>
      <c r="P66" s="31"/>
    </row>
    <row r="67" spans="1:16" ht="12.75">
      <c r="A67" s="17">
        <v>38188</v>
      </c>
      <c r="B67" s="18">
        <v>0.3333333333333333</v>
      </c>
      <c r="C67" s="18">
        <v>0.3069444444444444</v>
      </c>
      <c r="D67" s="27">
        <v>421214115</v>
      </c>
      <c r="E67" s="27">
        <v>29</v>
      </c>
      <c r="F67" s="27">
        <v>71</v>
      </c>
      <c r="G67" s="27">
        <v>1011</v>
      </c>
      <c r="H67" s="27">
        <v>30.5</v>
      </c>
      <c r="I67" s="28" t="s">
        <v>10</v>
      </c>
      <c r="J67" s="29" t="s">
        <v>80</v>
      </c>
      <c r="K67" s="32"/>
      <c r="L67" s="17">
        <f t="shared" si="5"/>
        <v>38188</v>
      </c>
      <c r="M67" s="18">
        <f t="shared" si="6"/>
        <v>0.3333333333333333</v>
      </c>
      <c r="N67" s="27">
        <f t="shared" si="2"/>
        <v>25</v>
      </c>
      <c r="O67" s="34">
        <f aca="true" t="shared" si="8" ref="O67:O76">O66+1/6</f>
        <v>202.33333333333331</v>
      </c>
      <c r="P67" s="31"/>
    </row>
    <row r="68" spans="1:16" ht="12.75">
      <c r="A68" s="17">
        <v>38188</v>
      </c>
      <c r="B68" s="18">
        <v>0.5</v>
      </c>
      <c r="C68" s="18">
        <v>0.4895833333333333</v>
      </c>
      <c r="D68" s="27">
        <v>421214110</v>
      </c>
      <c r="E68" s="27">
        <v>28</v>
      </c>
      <c r="F68" s="27">
        <v>75</v>
      </c>
      <c r="G68" s="27">
        <v>1011</v>
      </c>
      <c r="H68" s="27">
        <v>30</v>
      </c>
      <c r="I68" s="28" t="s">
        <v>10</v>
      </c>
      <c r="J68" s="29"/>
      <c r="K68" s="32"/>
      <c r="L68" s="17">
        <f t="shared" si="5"/>
        <v>38188</v>
      </c>
      <c r="M68" s="18">
        <f t="shared" si="6"/>
        <v>0.5</v>
      </c>
      <c r="N68" s="27">
        <f t="shared" si="2"/>
        <v>25</v>
      </c>
      <c r="O68" s="34">
        <f t="shared" si="8"/>
        <v>202.49999999999997</v>
      </c>
      <c r="P68" s="31"/>
    </row>
    <row r="69" spans="1:16" ht="12.75">
      <c r="A69" s="17">
        <v>38188</v>
      </c>
      <c r="B69" s="18">
        <v>0.6666666666666666</v>
      </c>
      <c r="C69" s="18">
        <v>0.6458333333333334</v>
      </c>
      <c r="D69" s="27">
        <v>421241003</v>
      </c>
      <c r="E69" s="27">
        <v>28</v>
      </c>
      <c r="F69" s="27">
        <v>75</v>
      </c>
      <c r="G69" s="27">
        <v>1011</v>
      </c>
      <c r="H69" s="27">
        <v>30</v>
      </c>
      <c r="I69" s="28" t="s">
        <v>6</v>
      </c>
      <c r="J69" s="29"/>
      <c r="K69" s="32"/>
      <c r="L69" s="17">
        <f aca="true" t="shared" si="9" ref="L69:L79">A69</f>
        <v>38188</v>
      </c>
      <c r="M69" s="18">
        <f aca="true" t="shared" si="10" ref="M69:M79">B69</f>
        <v>0.6666666666666666</v>
      </c>
      <c r="N69" s="27">
        <f t="shared" si="2"/>
        <v>50</v>
      </c>
      <c r="O69" s="34">
        <f t="shared" si="8"/>
        <v>202.66666666666663</v>
      </c>
      <c r="P69" s="31"/>
    </row>
    <row r="70" spans="1:16" ht="12.75">
      <c r="A70" s="17">
        <v>38188</v>
      </c>
      <c r="B70" s="18">
        <v>0.8333333333333334</v>
      </c>
      <c r="C70" s="18">
        <v>0.8104166666666667</v>
      </c>
      <c r="D70" s="27">
        <v>421214114</v>
      </c>
      <c r="E70" s="27">
        <v>28</v>
      </c>
      <c r="F70" s="27">
        <v>77</v>
      </c>
      <c r="G70" s="27">
        <v>1012</v>
      </c>
      <c r="H70" s="27">
        <v>30</v>
      </c>
      <c r="I70" s="28" t="s">
        <v>6</v>
      </c>
      <c r="J70" s="29"/>
      <c r="K70" s="32"/>
      <c r="L70" s="17">
        <f t="shared" si="9"/>
        <v>38188</v>
      </c>
      <c r="M70" s="18">
        <f t="shared" si="10"/>
        <v>0.8333333333333334</v>
      </c>
      <c r="N70" s="27">
        <f aca="true" t="shared" si="11" ref="N70:N79">IF(I70="Cloudy",100,IF(I70="Mostly Cloudy",75,IF(I70="Partly Cloudy",50,IF(I70="Mostly Sunny",25,IF(I70="Mostly Clear",25,IF(I70="Sunny",0,IF(I70="Clear",0)))))))</f>
        <v>50</v>
      </c>
      <c r="O70" s="34">
        <f t="shared" si="8"/>
        <v>202.8333333333333</v>
      </c>
      <c r="P70" s="31"/>
    </row>
    <row r="71" spans="1:16" ht="12.75">
      <c r="A71" s="17">
        <v>38189</v>
      </c>
      <c r="B71" s="18">
        <v>0</v>
      </c>
      <c r="C71" s="18">
        <v>0.9770833333333333</v>
      </c>
      <c r="D71" s="27">
        <v>421214113</v>
      </c>
      <c r="E71" s="27">
        <v>28</v>
      </c>
      <c r="F71" s="27">
        <v>79</v>
      </c>
      <c r="G71" s="27">
        <v>1010</v>
      </c>
      <c r="H71" s="27">
        <v>30</v>
      </c>
      <c r="I71" s="28" t="s">
        <v>51</v>
      </c>
      <c r="J71" s="29" t="s">
        <v>85</v>
      </c>
      <c r="K71" s="32"/>
      <c r="L71" s="17">
        <f t="shared" si="9"/>
        <v>38189</v>
      </c>
      <c r="M71" s="18">
        <f t="shared" si="10"/>
        <v>0</v>
      </c>
      <c r="N71" s="27">
        <f t="shared" si="11"/>
        <v>75</v>
      </c>
      <c r="O71" s="34">
        <f t="shared" si="8"/>
        <v>202.99999999999994</v>
      </c>
      <c r="P71" s="31"/>
    </row>
    <row r="72" spans="1:16" ht="12.75">
      <c r="A72" s="17">
        <v>38189</v>
      </c>
      <c r="B72" s="18">
        <v>0.16666666666666666</v>
      </c>
      <c r="C72" s="18">
        <v>0.1486111111111111</v>
      </c>
      <c r="D72" s="27">
        <v>421214002</v>
      </c>
      <c r="E72" s="27">
        <v>28</v>
      </c>
      <c r="F72" s="27">
        <v>78</v>
      </c>
      <c r="G72" s="27">
        <v>1012</v>
      </c>
      <c r="H72" s="27">
        <v>30</v>
      </c>
      <c r="I72" s="28" t="s">
        <v>6</v>
      </c>
      <c r="J72" s="29" t="s">
        <v>87</v>
      </c>
      <c r="K72" s="32"/>
      <c r="L72" s="17">
        <f t="shared" si="9"/>
        <v>38189</v>
      </c>
      <c r="M72" s="18">
        <f t="shared" si="10"/>
        <v>0.16666666666666666</v>
      </c>
      <c r="N72" s="27">
        <f t="shared" si="11"/>
        <v>50</v>
      </c>
      <c r="O72" s="34">
        <f t="shared" si="8"/>
        <v>203.1666666666666</v>
      </c>
      <c r="P72" s="31"/>
    </row>
    <row r="73" spans="1:16" ht="12.75">
      <c r="A73" s="17">
        <v>38189</v>
      </c>
      <c r="B73" s="18">
        <v>0.3333333333333333</v>
      </c>
      <c r="C73" s="18">
        <v>0.3</v>
      </c>
      <c r="D73" s="27">
        <v>421214108</v>
      </c>
      <c r="E73" s="27">
        <v>28</v>
      </c>
      <c r="F73" s="27">
        <v>74</v>
      </c>
      <c r="G73" s="27">
        <v>1012</v>
      </c>
      <c r="H73" s="27">
        <v>29.5</v>
      </c>
      <c r="I73" s="28" t="s">
        <v>16</v>
      </c>
      <c r="J73" s="29"/>
      <c r="K73" s="32"/>
      <c r="L73" s="17">
        <f t="shared" si="9"/>
        <v>38189</v>
      </c>
      <c r="M73" s="18">
        <f t="shared" si="10"/>
        <v>0.3333333333333333</v>
      </c>
      <c r="N73" s="27">
        <f t="shared" si="11"/>
        <v>100</v>
      </c>
      <c r="O73" s="34">
        <f t="shared" si="8"/>
        <v>203.33333333333326</v>
      </c>
      <c r="P73" s="31"/>
    </row>
    <row r="74" spans="1:16" ht="12.75">
      <c r="A74" s="17">
        <v>38189</v>
      </c>
      <c r="B74" s="18">
        <v>0.5</v>
      </c>
      <c r="C74" s="18">
        <v>0.4916666666666667</v>
      </c>
      <c r="D74" s="27">
        <v>421214109</v>
      </c>
      <c r="E74" s="27">
        <v>28</v>
      </c>
      <c r="F74" s="27">
        <v>67</v>
      </c>
      <c r="G74" s="27">
        <v>1012</v>
      </c>
      <c r="H74" s="27">
        <v>30</v>
      </c>
      <c r="I74" s="28" t="s">
        <v>51</v>
      </c>
      <c r="J74" s="29"/>
      <c r="K74" s="32"/>
      <c r="L74" s="17">
        <f t="shared" si="9"/>
        <v>38189</v>
      </c>
      <c r="M74" s="18">
        <f t="shared" si="10"/>
        <v>0.5</v>
      </c>
      <c r="N74" s="27">
        <f t="shared" si="11"/>
        <v>75</v>
      </c>
      <c r="O74" s="34">
        <f t="shared" si="8"/>
        <v>203.49999999999991</v>
      </c>
      <c r="P74" s="31"/>
    </row>
    <row r="75" spans="1:16" ht="12.75">
      <c r="A75" s="17">
        <v>38189</v>
      </c>
      <c r="B75" s="18">
        <v>0.6666666666666666</v>
      </c>
      <c r="C75" s="18">
        <v>0.6486111111111111</v>
      </c>
      <c r="D75" s="27">
        <v>415514608</v>
      </c>
      <c r="E75" s="27">
        <v>28</v>
      </c>
      <c r="F75" s="27">
        <v>67</v>
      </c>
      <c r="G75" s="27">
        <v>1012</v>
      </c>
      <c r="H75" s="27">
        <v>30</v>
      </c>
      <c r="I75" s="28" t="s">
        <v>6</v>
      </c>
      <c r="J75" s="29" t="s">
        <v>89</v>
      </c>
      <c r="K75" s="32"/>
      <c r="L75" s="17">
        <f t="shared" si="9"/>
        <v>38189</v>
      </c>
      <c r="M75" s="18">
        <f t="shared" si="10"/>
        <v>0.6666666666666666</v>
      </c>
      <c r="N75" s="27">
        <f t="shared" si="11"/>
        <v>50</v>
      </c>
      <c r="O75" s="34">
        <f t="shared" si="8"/>
        <v>203.66666666666657</v>
      </c>
      <c r="P75" s="31"/>
    </row>
    <row r="76" spans="1:16" ht="12.75">
      <c r="A76" s="17">
        <v>38189</v>
      </c>
      <c r="B76" s="18">
        <v>0.8333333333333334</v>
      </c>
      <c r="C76" s="18">
        <v>0.8</v>
      </c>
      <c r="D76" s="27">
        <v>415514607</v>
      </c>
      <c r="E76" s="27">
        <v>28</v>
      </c>
      <c r="F76" s="27">
        <v>67</v>
      </c>
      <c r="G76" s="27">
        <v>1011</v>
      </c>
      <c r="H76" s="27">
        <v>30</v>
      </c>
      <c r="I76" s="28" t="s">
        <v>6</v>
      </c>
      <c r="J76" s="29"/>
      <c r="K76" s="32"/>
      <c r="L76" s="17">
        <f t="shared" si="9"/>
        <v>38189</v>
      </c>
      <c r="M76" s="18">
        <f t="shared" si="10"/>
        <v>0.8333333333333334</v>
      </c>
      <c r="N76" s="27">
        <f t="shared" si="11"/>
        <v>50</v>
      </c>
      <c r="O76" s="34">
        <f t="shared" si="8"/>
        <v>203.83333333333323</v>
      </c>
      <c r="P76" s="31"/>
    </row>
    <row r="77" spans="1:16" ht="25.5">
      <c r="A77" s="17">
        <v>38190</v>
      </c>
      <c r="B77" s="18">
        <v>0</v>
      </c>
      <c r="C77" s="18">
        <v>0.9777777777777777</v>
      </c>
      <c r="D77" s="27">
        <v>415514609</v>
      </c>
      <c r="E77" s="27">
        <v>29</v>
      </c>
      <c r="F77" s="27">
        <v>69</v>
      </c>
      <c r="G77" s="27">
        <v>1011</v>
      </c>
      <c r="H77" s="27">
        <v>29.9</v>
      </c>
      <c r="I77" s="28" t="s">
        <v>51</v>
      </c>
      <c r="J77" s="29" t="s">
        <v>91</v>
      </c>
      <c r="K77" s="32" t="s">
        <v>90</v>
      </c>
      <c r="L77" s="17">
        <f t="shared" si="9"/>
        <v>38190</v>
      </c>
      <c r="M77" s="18">
        <f t="shared" si="10"/>
        <v>0</v>
      </c>
      <c r="N77" s="27">
        <f t="shared" si="11"/>
        <v>75</v>
      </c>
      <c r="O77" s="34"/>
      <c r="P77" s="31"/>
    </row>
    <row r="78" spans="1:16" ht="12.75">
      <c r="A78" s="17">
        <v>38190</v>
      </c>
      <c r="B78" s="18">
        <v>0.16666666666666666</v>
      </c>
      <c r="C78" s="27"/>
      <c r="D78" s="27"/>
      <c r="E78" s="27"/>
      <c r="F78" s="27"/>
      <c r="G78" s="27"/>
      <c r="H78" s="27"/>
      <c r="I78" s="28"/>
      <c r="J78" s="29"/>
      <c r="K78" s="32"/>
      <c r="L78" s="17">
        <f t="shared" si="9"/>
        <v>38190</v>
      </c>
      <c r="M78" s="18">
        <f t="shared" si="10"/>
        <v>0.16666666666666666</v>
      </c>
      <c r="N78" s="27"/>
      <c r="O78" s="34"/>
      <c r="P78" s="31"/>
    </row>
    <row r="79" spans="1:16" ht="12.75">
      <c r="A79" s="17">
        <v>38190</v>
      </c>
      <c r="B79" s="18">
        <v>0.3333333333333333</v>
      </c>
      <c r="C79" s="27"/>
      <c r="D79" s="27"/>
      <c r="E79" s="27"/>
      <c r="F79" s="27"/>
      <c r="G79" s="27"/>
      <c r="H79" s="27"/>
      <c r="I79" s="28"/>
      <c r="J79" s="29"/>
      <c r="K79" s="32" t="s">
        <v>63</v>
      </c>
      <c r="L79" s="17">
        <f t="shared" si="9"/>
        <v>38190</v>
      </c>
      <c r="M79" s="18">
        <f t="shared" si="10"/>
        <v>0.3333333333333333</v>
      </c>
      <c r="N79" s="27" t="b">
        <f t="shared" si="11"/>
        <v>0</v>
      </c>
      <c r="O79" s="34">
        <f>O76+1/6</f>
        <v>203.9999999999999</v>
      </c>
      <c r="P79" s="31"/>
    </row>
    <row r="80" spans="4:9" ht="12.75">
      <c r="D80" s="12" t="s">
        <v>72</v>
      </c>
      <c r="E80" s="13">
        <f>AVERAGE(E4:E10,E12:E32,E34:E35,E37:E44,E46:E62,E64:E79)</f>
        <v>28.73913043478261</v>
      </c>
      <c r="F80" s="13">
        <f>AVERAGE(F4:F10,F12:F32,F34:F35,F37:F44,F46:F62,F64:F79)</f>
        <v>71.40579710144928</v>
      </c>
      <c r="G80" s="13">
        <f>AVERAGE(G4:G10,G12:G32,G34:G35,G37:G44,G46:G62,G64:G79)</f>
        <v>1011.0289855072464</v>
      </c>
      <c r="H80" s="13">
        <f>AVERAGE(H4:H10,H12:H32,H34:H35,H37:H44,H46:H62,H64:H79)</f>
        <v>30.032142857142855</v>
      </c>
      <c r="I80" s="13">
        <f>AVERAGE(N4:N10,N12:N32,N34:N35,N37:N44,N46:N62,N64:N79)</f>
        <v>54.1044776119403</v>
      </c>
    </row>
    <row r="81" spans="4:9" ht="12.75">
      <c r="D81" s="12" t="s">
        <v>73</v>
      </c>
      <c r="E81" s="14">
        <f>STDEV(E4:E79,E11,E33,E36,E45,E63)</f>
        <v>0.7499864761303399</v>
      </c>
      <c r="F81" s="14">
        <f>STDEV(F4:F79,F11,F33,F36,F45,F63)</f>
        <v>4.7299346429641504</v>
      </c>
      <c r="G81" s="14">
        <f>STDEV(G4:G79,G11,G33,G36,G45,G63)</f>
        <v>1.7873841128374552</v>
      </c>
      <c r="H81" s="14">
        <f>STDEV(H4:H79,H11,H33,H36,H45,H63)</f>
        <v>0.1841101619252559</v>
      </c>
      <c r="I81" s="14">
        <f>STDEV(N4:N79,N11,N33,N36,N45,N63)</f>
        <v>34.56101027611225</v>
      </c>
    </row>
    <row r="82" spans="4:9" ht="12.75">
      <c r="D82" s="12" t="s">
        <v>74</v>
      </c>
      <c r="E82" s="15">
        <f>MEDIAN(E4:E79,E63,E45,E36,E33,E11)</f>
        <v>29</v>
      </c>
      <c r="F82" s="15">
        <f>MEDIAN(F4:F79,F63,F45,F36,F33,F11)</f>
        <v>71</v>
      </c>
      <c r="G82" s="15">
        <f>MEDIAN(G4:G79,G63,G45,G36,G33,G11)</f>
        <v>1011</v>
      </c>
      <c r="H82" s="15">
        <f>MEDIAN(H4:H79,H63,H45,H36,H33,H11)</f>
        <v>30</v>
      </c>
      <c r="I82" s="15">
        <f>MEDIAN(N4:N79,N63,N45,N36,N33,N11)</f>
        <v>50</v>
      </c>
    </row>
    <row r="83" spans="4:9" ht="12.75">
      <c r="D83" s="12" t="s">
        <v>77</v>
      </c>
      <c r="E83" s="15">
        <f>MIN(E4:E79,E63,E45,E36,E33,E10,E10,E11)</f>
        <v>27</v>
      </c>
      <c r="F83" s="15">
        <f>MIN(F4:F79,F63,F45,F36,F33,F10,F10,F11)</f>
        <v>61</v>
      </c>
      <c r="G83" s="15">
        <f>MIN(G4:G79,G63,G45,G36,G33,G10,G10,G11)</f>
        <v>1006</v>
      </c>
      <c r="H83" s="15">
        <f>MIN(H4:H79,H63,H45,H36,H33,H10,H10,H11)</f>
        <v>29.5</v>
      </c>
      <c r="I83" s="35">
        <f>MIN(N4:N79,N63,N45,N36,N33,N10,N10,I11)</f>
        <v>0</v>
      </c>
    </row>
    <row r="84" spans="4:9" ht="12.75">
      <c r="D84" s="12" t="s">
        <v>76</v>
      </c>
      <c r="E84" s="15">
        <f>MAX(E4:E79,E63,E45,E36,E33,E11)</f>
        <v>30</v>
      </c>
      <c r="F84" s="15">
        <f>MAX(F4:F79,F63,F45,F36,F33,F11)</f>
        <v>82</v>
      </c>
      <c r="G84" s="15">
        <f>MAX(G4:G79,G63,G45,G36,G33,G11)</f>
        <v>1015</v>
      </c>
      <c r="H84" s="15">
        <f>MAX(H4:H79,H63,H45,H36,H33,H11)</f>
        <v>30.5</v>
      </c>
      <c r="I84" s="15">
        <f>MAX(N4:N79,N63,N45,N36,N33,N11)</f>
        <v>100</v>
      </c>
    </row>
  </sheetData>
  <printOptions/>
  <pageMargins left="0.5" right="0.5" top="0.75" bottom="0.7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Carey</dc:creator>
  <cp:keywords/>
  <dc:description/>
  <cp:lastModifiedBy>Larry Carey</cp:lastModifiedBy>
  <cp:lastPrinted>2004-07-21T12:00:27Z</cp:lastPrinted>
  <dcterms:created xsi:type="dcterms:W3CDTF">2004-07-07T18:39:29Z</dcterms:created>
  <dcterms:modified xsi:type="dcterms:W3CDTF">2004-07-22T01:01:02Z</dcterms:modified>
  <cp:category/>
  <cp:version/>
  <cp:contentType/>
  <cp:contentStatus/>
</cp:coreProperties>
</file>